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432" activeTab="1"/>
  </bookViews>
  <sheets>
    <sheet name="Parametres" sheetId="3" r:id="rId1"/>
    <sheet name="Modele" sheetId="1" r:id="rId2"/>
    <sheet name="Graph" sheetId="2" r:id="rId3"/>
  </sheets>
  <definedNames>
    <definedName name="chiffre_affaire">Parametres!$E$25</definedName>
    <definedName name="chiffre_affaire_par_mois">Parametres!$F$25</definedName>
    <definedName name="cout_achat_MP">Parametres!$E$21</definedName>
    <definedName name="cout_achat_MP_par_mois">Parametres!$F$21</definedName>
    <definedName name="cout_comm">Parametres!$E$23</definedName>
    <definedName name="cout_comm_par_mois">Parametres!$F$23</definedName>
    <definedName name="cout_prod">Parametres!$E$22</definedName>
    <definedName name="cout_prod_par_mois">Parametres!$F$22</definedName>
    <definedName name="DADP_par_mois">Parametres!$E$37</definedName>
    <definedName name="debut">Modele!$D$8</definedName>
    <definedName name="delais_client">Parametres!$E$29</definedName>
    <definedName name="delais_comm">Parametres!$E$31</definedName>
    <definedName name="delais_fournisseur">Parametres!$E$28</definedName>
    <definedName name="delais_prod">Parametres!$E$30</definedName>
    <definedName name="duree_appro">Parametres!$E$16</definedName>
    <definedName name="duree_comm">Parametres!$E$18</definedName>
    <definedName name="duree_prod">Parametres!$E$17</definedName>
    <definedName name="l_appro">Parametres!$F$16</definedName>
    <definedName name="l_comm">Parametres!$F$18</definedName>
    <definedName name="l_prod">Parametres!$F$17</definedName>
    <definedName name="stock_init_EC">Parametres!$E$41</definedName>
    <definedName name="stock_init_MP">Parametres!$E$40</definedName>
    <definedName name="stock_init_PF">Parametres!$E$42</definedName>
    <definedName name="taux_IS">Parametres!$E$33</definedName>
    <definedName name="taux_TVA">Parametres!$E$35</definedName>
    <definedName name="_xlnm.Print_Area" localSheetId="1">Modele!$A$1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1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F117" s="1"/>
  <c r="E115"/>
  <c r="D115"/>
  <c r="D117" s="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AG110"/>
  <c r="AF110"/>
  <c r="AE110"/>
  <c r="AE117" s="1"/>
  <c r="AD110"/>
  <c r="AC110"/>
  <c r="AC117" s="1"/>
  <c r="AB110"/>
  <c r="AA110"/>
  <c r="Z110"/>
  <c r="Z117" s="1"/>
  <c r="Y110"/>
  <c r="X110"/>
  <c r="W110"/>
  <c r="W117" s="1"/>
  <c r="V110"/>
  <c r="U110"/>
  <c r="U117" s="1"/>
  <c r="T110"/>
  <c r="S110"/>
  <c r="R110"/>
  <c r="R117" s="1"/>
  <c r="Q110"/>
  <c r="P110"/>
  <c r="O110"/>
  <c r="O117" s="1"/>
  <c r="N110"/>
  <c r="M110"/>
  <c r="M117" s="1"/>
  <c r="L110"/>
  <c r="K110"/>
  <c r="J110"/>
  <c r="J117" s="1"/>
  <c r="I110"/>
  <c r="H110"/>
  <c r="G117"/>
  <c r="E117"/>
  <c r="G110"/>
  <c r="F110"/>
  <c r="E110"/>
  <c r="D110"/>
  <c r="G112"/>
  <c r="G111"/>
  <c r="F111"/>
  <c r="E111"/>
  <c r="D111"/>
  <c r="D113"/>
  <c r="J79"/>
  <c r="G78"/>
  <c r="H78" s="1"/>
  <c r="F78"/>
  <c r="E78"/>
  <c r="D78"/>
  <c r="F55"/>
  <c r="F54" s="1"/>
  <c r="AG55"/>
  <c r="AF55"/>
  <c r="AF54" s="1"/>
  <c r="AE55"/>
  <c r="AD55"/>
  <c r="AC55"/>
  <c r="AB55"/>
  <c r="AA55"/>
  <c r="Z55"/>
  <c r="Y55"/>
  <c r="X55"/>
  <c r="X54" s="1"/>
  <c r="W55"/>
  <c r="V55"/>
  <c r="U55"/>
  <c r="U54" s="1"/>
  <c r="T55"/>
  <c r="S55"/>
  <c r="R55"/>
  <c r="Q55"/>
  <c r="P55"/>
  <c r="P54" s="1"/>
  <c r="O55"/>
  <c r="N55"/>
  <c r="M55"/>
  <c r="L55"/>
  <c r="K55"/>
  <c r="J55"/>
  <c r="I55"/>
  <c r="H55"/>
  <c r="G55"/>
  <c r="O54"/>
  <c r="E56"/>
  <c r="E55"/>
  <c r="E54" s="1"/>
  <c r="K117" l="1"/>
  <c r="S117"/>
  <c r="AA117"/>
  <c r="I117"/>
  <c r="Q117"/>
  <c r="Y117"/>
  <c r="AG117"/>
  <c r="L117"/>
  <c r="T117"/>
  <c r="AB117"/>
  <c r="P117"/>
  <c r="X117"/>
  <c r="AF117"/>
  <c r="N117"/>
  <c r="V117"/>
  <c r="AD117"/>
  <c r="AE54"/>
  <c r="V54"/>
  <c r="E58"/>
  <c r="N54"/>
  <c r="AD54"/>
  <c r="K54"/>
  <c r="S54"/>
  <c r="AA54"/>
  <c r="AC54"/>
  <c r="E59"/>
  <c r="W54"/>
  <c r="I54"/>
  <c r="Q54"/>
  <c r="Y54"/>
  <c r="AG54"/>
  <c r="M54"/>
  <c r="H54"/>
  <c r="L54"/>
  <c r="T54"/>
  <c r="AB54"/>
  <c r="J54"/>
  <c r="R54"/>
  <c r="Z54"/>
  <c r="G54"/>
  <c r="D70"/>
  <c r="D71"/>
  <c r="E72"/>
  <c r="D72"/>
  <c r="E73"/>
  <c r="D73"/>
  <c r="AG9" l="1"/>
  <c r="AF9"/>
  <c r="AG10" s="1"/>
  <c r="AE9"/>
  <c r="AF10" s="1"/>
  <c r="AG11" s="1"/>
  <c r="AD9"/>
  <c r="AE10" s="1"/>
  <c r="AF11" s="1"/>
  <c r="AG12" s="1"/>
  <c r="AC9"/>
  <c r="AD10" s="1"/>
  <c r="AE11" s="1"/>
  <c r="AB9"/>
  <c r="AC10" s="1"/>
  <c r="AD11" s="1"/>
  <c r="AE12" s="1"/>
  <c r="AA9"/>
  <c r="AB10" s="1"/>
  <c r="AC11" s="1"/>
  <c r="AD12" s="1"/>
  <c r="Z9"/>
  <c r="AA10" s="1"/>
  <c r="AB11" s="1"/>
  <c r="AC12" s="1"/>
  <c r="Y9"/>
  <c r="Z10" s="1"/>
  <c r="AA11" s="1"/>
  <c r="AB12" s="1"/>
  <c r="AC13" s="1"/>
  <c r="AD14" s="1"/>
  <c r="AE15" s="1"/>
  <c r="AF16" s="1"/>
  <c r="AG17" s="1"/>
  <c r="X9"/>
  <c r="Y10" s="1"/>
  <c r="Z11" s="1"/>
  <c r="AA12" s="1"/>
  <c r="W9"/>
  <c r="X10" s="1"/>
  <c r="Y11" s="1"/>
  <c r="Z12" s="1"/>
  <c r="V9"/>
  <c r="W10" s="1"/>
  <c r="X11" s="1"/>
  <c r="Y12" s="1"/>
  <c r="U9"/>
  <c r="V10" s="1"/>
  <c r="W11" s="1"/>
  <c r="T9"/>
  <c r="U10" s="1"/>
  <c r="V11" s="1"/>
  <c r="S9"/>
  <c r="T10" s="1"/>
  <c r="U11" s="1"/>
  <c r="V12" s="1"/>
  <c r="R9"/>
  <c r="S10" s="1"/>
  <c r="T11" s="1"/>
  <c r="U12" s="1"/>
  <c r="Q9"/>
  <c r="R10" s="1"/>
  <c r="S11" s="1"/>
  <c r="T12" s="1"/>
  <c r="U13" s="1"/>
  <c r="V14" s="1"/>
  <c r="W15" s="1"/>
  <c r="X16" s="1"/>
  <c r="Y17" s="1"/>
  <c r="Z18" s="1"/>
  <c r="AA19" s="1"/>
  <c r="AB20" s="1"/>
  <c r="AC21" s="1"/>
  <c r="AD22" s="1"/>
  <c r="AE23" s="1"/>
  <c r="AF24" s="1"/>
  <c r="AG25" s="1"/>
  <c r="P9"/>
  <c r="Q10" s="1"/>
  <c r="R11" s="1"/>
  <c r="S12" s="1"/>
  <c r="O9"/>
  <c r="P10" s="1"/>
  <c r="Q11" s="1"/>
  <c r="R12" s="1"/>
  <c r="N9"/>
  <c r="O10" s="1"/>
  <c r="P11" s="1"/>
  <c r="Q12" s="1"/>
  <c r="R13" s="1"/>
  <c r="S14" s="1"/>
  <c r="T15" s="1"/>
  <c r="U16" s="1"/>
  <c r="V17" s="1"/>
  <c r="W18" s="1"/>
  <c r="X19" s="1"/>
  <c r="Y20" s="1"/>
  <c r="Z21" s="1"/>
  <c r="AA22" s="1"/>
  <c r="AB23" s="1"/>
  <c r="AC24" s="1"/>
  <c r="AD25" s="1"/>
  <c r="AE26" s="1"/>
  <c r="AF27" s="1"/>
  <c r="AG28" s="1"/>
  <c r="M9"/>
  <c r="N10" s="1"/>
  <c r="O11" s="1"/>
  <c r="L9"/>
  <c r="M10" s="1"/>
  <c r="N11" s="1"/>
  <c r="O12" s="1"/>
  <c r="K9"/>
  <c r="L10" s="1"/>
  <c r="M11" s="1"/>
  <c r="N12" s="1"/>
  <c r="J9"/>
  <c r="K10" s="1"/>
  <c r="L11" s="1"/>
  <c r="M12" s="1"/>
  <c r="I9"/>
  <c r="J10" s="1"/>
  <c r="K11" s="1"/>
  <c r="L12" s="1"/>
  <c r="M13" s="1"/>
  <c r="N14" s="1"/>
  <c r="O15" s="1"/>
  <c r="P16" s="1"/>
  <c r="Q17" s="1"/>
  <c r="R18" s="1"/>
  <c r="S19" s="1"/>
  <c r="T20" s="1"/>
  <c r="U21" s="1"/>
  <c r="V22" s="1"/>
  <c r="W23" s="1"/>
  <c r="X24" s="1"/>
  <c r="Y25" s="1"/>
  <c r="Z26" s="1"/>
  <c r="AA27" s="1"/>
  <c r="AB28" s="1"/>
  <c r="AC29" s="1"/>
  <c r="AD30" s="1"/>
  <c r="AE31" s="1"/>
  <c r="AF32" s="1"/>
  <c r="AG33" s="1"/>
  <c r="H9"/>
  <c r="I10" s="1"/>
  <c r="J11" s="1"/>
  <c r="K12" s="1"/>
  <c r="G9"/>
  <c r="H10" s="1"/>
  <c r="I11" s="1"/>
  <c r="J12" s="1"/>
  <c r="K13" s="1"/>
  <c r="L14" s="1"/>
  <c r="M15" s="1"/>
  <c r="N16" s="1"/>
  <c r="O17" s="1"/>
  <c r="P18" s="1"/>
  <c r="Q19" s="1"/>
  <c r="R20" s="1"/>
  <c r="S21" s="1"/>
  <c r="T22" s="1"/>
  <c r="U23" s="1"/>
  <c r="V24" s="1"/>
  <c r="W25" s="1"/>
  <c r="X26" s="1"/>
  <c r="Y27" s="1"/>
  <c r="Z28" s="1"/>
  <c r="AA29" s="1"/>
  <c r="AB30" s="1"/>
  <c r="AC31" s="1"/>
  <c r="AD32" s="1"/>
  <c r="AE33" s="1"/>
  <c r="AF34" s="1"/>
  <c r="AG35" s="1"/>
  <c r="F9"/>
  <c r="G10" s="1"/>
  <c r="H11" s="1"/>
  <c r="I12" s="1"/>
  <c r="J13" s="1"/>
  <c r="K14" s="1"/>
  <c r="L15" s="1"/>
  <c r="M16" s="1"/>
  <c r="N17" s="1"/>
  <c r="O18" s="1"/>
  <c r="P19" s="1"/>
  <c r="Q20" s="1"/>
  <c r="R21" s="1"/>
  <c r="S22" s="1"/>
  <c r="T23" s="1"/>
  <c r="U24" s="1"/>
  <c r="V25" s="1"/>
  <c r="W26" s="1"/>
  <c r="X27" s="1"/>
  <c r="Y28" s="1"/>
  <c r="Z29" s="1"/>
  <c r="AA30" s="1"/>
  <c r="AB31" s="1"/>
  <c r="AC32" s="1"/>
  <c r="AD33" s="1"/>
  <c r="AE34" s="1"/>
  <c r="AF35" s="1"/>
  <c r="AG36" s="1"/>
  <c r="E9"/>
  <c r="F10" s="1"/>
  <c r="G11" s="1"/>
  <c r="H12" s="1"/>
  <c r="D9"/>
  <c r="E10" s="1"/>
  <c r="F11" s="1"/>
  <c r="G12" s="1"/>
  <c r="H13" s="1"/>
  <c r="I14" s="1"/>
  <c r="J15" s="1"/>
  <c r="K16" s="1"/>
  <c r="L17" s="1"/>
  <c r="M18" s="1"/>
  <c r="N19" s="1"/>
  <c r="O20" s="1"/>
  <c r="P21" s="1"/>
  <c r="Q22" s="1"/>
  <c r="R23" s="1"/>
  <c r="S24" s="1"/>
  <c r="T25" s="1"/>
  <c r="U26" s="1"/>
  <c r="V27" s="1"/>
  <c r="W28" s="1"/>
  <c r="X29" s="1"/>
  <c r="Y30" s="1"/>
  <c r="Z31" s="1"/>
  <c r="AA32" s="1"/>
  <c r="AB33" s="1"/>
  <c r="AC34" s="1"/>
  <c r="AD35" s="1"/>
  <c r="AE36" s="1"/>
  <c r="AF37" s="1"/>
  <c r="AG38" s="1"/>
  <c r="E38"/>
  <c r="E37"/>
  <c r="F38" s="1"/>
  <c r="E36"/>
  <c r="F37" s="1"/>
  <c r="G38" s="1"/>
  <c r="E35"/>
  <c r="F36" s="1"/>
  <c r="G37" s="1"/>
  <c r="H38" s="1"/>
  <c r="E34"/>
  <c r="F35" s="1"/>
  <c r="G36" s="1"/>
  <c r="H37" s="1"/>
  <c r="I38" s="1"/>
  <c r="E33"/>
  <c r="F34" s="1"/>
  <c r="G35" s="1"/>
  <c r="H36" s="1"/>
  <c r="I37" s="1"/>
  <c r="J38" s="1"/>
  <c r="E32"/>
  <c r="F33" s="1"/>
  <c r="G34" s="1"/>
  <c r="H35" s="1"/>
  <c r="I36" s="1"/>
  <c r="J37" s="1"/>
  <c r="K38" s="1"/>
  <c r="E31"/>
  <c r="F32" s="1"/>
  <c r="G33" s="1"/>
  <c r="H34" s="1"/>
  <c r="I35" s="1"/>
  <c r="J36" s="1"/>
  <c r="K37" s="1"/>
  <c r="L38" s="1"/>
  <c r="E30"/>
  <c r="F31" s="1"/>
  <c r="G32" s="1"/>
  <c r="H33" s="1"/>
  <c r="I34" s="1"/>
  <c r="J35" s="1"/>
  <c r="K36" s="1"/>
  <c r="L37" s="1"/>
  <c r="M38" s="1"/>
  <c r="E29"/>
  <c r="F30" s="1"/>
  <c r="G31" s="1"/>
  <c r="H32" s="1"/>
  <c r="I33" s="1"/>
  <c r="J34" s="1"/>
  <c r="K35" s="1"/>
  <c r="L36" s="1"/>
  <c r="M37" s="1"/>
  <c r="N38" s="1"/>
  <c r="E28"/>
  <c r="F29" s="1"/>
  <c r="G30" s="1"/>
  <c r="H31" s="1"/>
  <c r="I32" s="1"/>
  <c r="J33" s="1"/>
  <c r="K34" s="1"/>
  <c r="L35" s="1"/>
  <c r="M36" s="1"/>
  <c r="N37" s="1"/>
  <c r="O38" s="1"/>
  <c r="E27"/>
  <c r="F28" s="1"/>
  <c r="G29" s="1"/>
  <c r="H30" s="1"/>
  <c r="I31" s="1"/>
  <c r="J32" s="1"/>
  <c r="K33" s="1"/>
  <c r="L34" s="1"/>
  <c r="M35" s="1"/>
  <c r="N36" s="1"/>
  <c r="O37" s="1"/>
  <c r="P38" s="1"/>
  <c r="E26"/>
  <c r="F27" s="1"/>
  <c r="G28" s="1"/>
  <c r="H29" s="1"/>
  <c r="I30" s="1"/>
  <c r="J31" s="1"/>
  <c r="K32" s="1"/>
  <c r="L33" s="1"/>
  <c r="M34" s="1"/>
  <c r="N35" s="1"/>
  <c r="O36" s="1"/>
  <c r="P37" s="1"/>
  <c r="Q38" s="1"/>
  <c r="E25"/>
  <c r="F26" s="1"/>
  <c r="G27" s="1"/>
  <c r="H28" s="1"/>
  <c r="I29" s="1"/>
  <c r="J30" s="1"/>
  <c r="K31" s="1"/>
  <c r="L32" s="1"/>
  <c r="M33" s="1"/>
  <c r="N34" s="1"/>
  <c r="O35" s="1"/>
  <c r="P36" s="1"/>
  <c r="Q37" s="1"/>
  <c r="R38" s="1"/>
  <c r="E24"/>
  <c r="F25" s="1"/>
  <c r="G26" s="1"/>
  <c r="H27" s="1"/>
  <c r="I28" s="1"/>
  <c r="J29" s="1"/>
  <c r="K30" s="1"/>
  <c r="L31" s="1"/>
  <c r="M32" s="1"/>
  <c r="N33" s="1"/>
  <c r="O34" s="1"/>
  <c r="P35" s="1"/>
  <c r="Q36" s="1"/>
  <c r="R37" s="1"/>
  <c r="S38" s="1"/>
  <c r="E23"/>
  <c r="F24" s="1"/>
  <c r="G25" s="1"/>
  <c r="H26" s="1"/>
  <c r="I27" s="1"/>
  <c r="J28" s="1"/>
  <c r="K29" s="1"/>
  <c r="L30" s="1"/>
  <c r="M31" s="1"/>
  <c r="N32" s="1"/>
  <c r="O33" s="1"/>
  <c r="P34" s="1"/>
  <c r="Q35" s="1"/>
  <c r="R36" s="1"/>
  <c r="S37" s="1"/>
  <c r="T38" s="1"/>
  <c r="E22"/>
  <c r="F23" s="1"/>
  <c r="G24" s="1"/>
  <c r="H25" s="1"/>
  <c r="I26" s="1"/>
  <c r="J27" s="1"/>
  <c r="K28" s="1"/>
  <c r="L29" s="1"/>
  <c r="M30" s="1"/>
  <c r="N31" s="1"/>
  <c r="O32" s="1"/>
  <c r="P33" s="1"/>
  <c r="Q34" s="1"/>
  <c r="R35" s="1"/>
  <c r="S36" s="1"/>
  <c r="T37" s="1"/>
  <c r="U38" s="1"/>
  <c r="E21"/>
  <c r="F22" s="1"/>
  <c r="G23" s="1"/>
  <c r="H24" s="1"/>
  <c r="I25" s="1"/>
  <c r="J26" s="1"/>
  <c r="K27" s="1"/>
  <c r="L28" s="1"/>
  <c r="M29" s="1"/>
  <c r="N30" s="1"/>
  <c r="O31" s="1"/>
  <c r="P32" s="1"/>
  <c r="Q33" s="1"/>
  <c r="R34" s="1"/>
  <c r="S35" s="1"/>
  <c r="T36" s="1"/>
  <c r="U37" s="1"/>
  <c r="V38" s="1"/>
  <c r="E20"/>
  <c r="F21" s="1"/>
  <c r="G22" s="1"/>
  <c r="H23" s="1"/>
  <c r="I24" s="1"/>
  <c r="J25" s="1"/>
  <c r="K26" s="1"/>
  <c r="L27" s="1"/>
  <c r="M28" s="1"/>
  <c r="N29" s="1"/>
  <c r="O30" s="1"/>
  <c r="P31" s="1"/>
  <c r="Q32" s="1"/>
  <c r="R33" s="1"/>
  <c r="S34" s="1"/>
  <c r="T35" s="1"/>
  <c r="U36" s="1"/>
  <c r="V37" s="1"/>
  <c r="W38" s="1"/>
  <c r="E19"/>
  <c r="F20" s="1"/>
  <c r="G21" s="1"/>
  <c r="H22" s="1"/>
  <c r="I23" s="1"/>
  <c r="J24" s="1"/>
  <c r="K25" s="1"/>
  <c r="L26" s="1"/>
  <c r="M27" s="1"/>
  <c r="N28" s="1"/>
  <c r="O29" s="1"/>
  <c r="P30" s="1"/>
  <c r="Q31" s="1"/>
  <c r="R32" s="1"/>
  <c r="S33" s="1"/>
  <c r="T34" s="1"/>
  <c r="U35" s="1"/>
  <c r="V36" s="1"/>
  <c r="W37" s="1"/>
  <c r="X38" s="1"/>
  <c r="E18"/>
  <c r="F19" s="1"/>
  <c r="G20" s="1"/>
  <c r="H21" s="1"/>
  <c r="I22" s="1"/>
  <c r="J23" s="1"/>
  <c r="K24" s="1"/>
  <c r="L25" s="1"/>
  <c r="M26" s="1"/>
  <c r="N27" s="1"/>
  <c r="O28" s="1"/>
  <c r="P29" s="1"/>
  <c r="Q30" s="1"/>
  <c r="R31" s="1"/>
  <c r="S32" s="1"/>
  <c r="T33" s="1"/>
  <c r="U34" s="1"/>
  <c r="V35" s="1"/>
  <c r="W36" s="1"/>
  <c r="X37" s="1"/>
  <c r="Y38" s="1"/>
  <c r="E17"/>
  <c r="F18" s="1"/>
  <c r="G19" s="1"/>
  <c r="H20" s="1"/>
  <c r="I21" s="1"/>
  <c r="J22" s="1"/>
  <c r="K23" s="1"/>
  <c r="L24" s="1"/>
  <c r="M25" s="1"/>
  <c r="N26" s="1"/>
  <c r="O27" s="1"/>
  <c r="P28" s="1"/>
  <c r="Q29" s="1"/>
  <c r="R30" s="1"/>
  <c r="S31" s="1"/>
  <c r="T32" s="1"/>
  <c r="U33" s="1"/>
  <c r="V34" s="1"/>
  <c r="W35" s="1"/>
  <c r="X36" s="1"/>
  <c r="Y37" s="1"/>
  <c r="Z38" s="1"/>
  <c r="E16"/>
  <c r="F17" s="1"/>
  <c r="G18" s="1"/>
  <c r="H19" s="1"/>
  <c r="I20" s="1"/>
  <c r="J21" s="1"/>
  <c r="K22" s="1"/>
  <c r="L23" s="1"/>
  <c r="M24" s="1"/>
  <c r="N25" s="1"/>
  <c r="O26" s="1"/>
  <c r="P27" s="1"/>
  <c r="Q28" s="1"/>
  <c r="R29" s="1"/>
  <c r="S30" s="1"/>
  <c r="T31" s="1"/>
  <c r="U32" s="1"/>
  <c r="V33" s="1"/>
  <c r="W34" s="1"/>
  <c r="X35" s="1"/>
  <c r="Y36" s="1"/>
  <c r="Z37" s="1"/>
  <c r="AA38" s="1"/>
  <c r="E15"/>
  <c r="F16" s="1"/>
  <c r="G17" s="1"/>
  <c r="H18" s="1"/>
  <c r="I19" s="1"/>
  <c r="J20" s="1"/>
  <c r="K21" s="1"/>
  <c r="L22" s="1"/>
  <c r="M23" s="1"/>
  <c r="N24" s="1"/>
  <c r="O25" s="1"/>
  <c r="P26" s="1"/>
  <c r="Q27" s="1"/>
  <c r="R28" s="1"/>
  <c r="S29" s="1"/>
  <c r="T30" s="1"/>
  <c r="U31" s="1"/>
  <c r="V32" s="1"/>
  <c r="W33" s="1"/>
  <c r="X34" s="1"/>
  <c r="Y35" s="1"/>
  <c r="Z36" s="1"/>
  <c r="AA37" s="1"/>
  <c r="AB38" s="1"/>
  <c r="E14"/>
  <c r="F15" s="1"/>
  <c r="G16" s="1"/>
  <c r="H17" s="1"/>
  <c r="I18" s="1"/>
  <c r="J19" s="1"/>
  <c r="K20" s="1"/>
  <c r="L21" s="1"/>
  <c r="M22" s="1"/>
  <c r="N23" s="1"/>
  <c r="O24" s="1"/>
  <c r="P25" s="1"/>
  <c r="Q26" s="1"/>
  <c r="R27" s="1"/>
  <c r="S28" s="1"/>
  <c r="T29" s="1"/>
  <c r="U30" s="1"/>
  <c r="V31" s="1"/>
  <c r="W32" s="1"/>
  <c r="X33" s="1"/>
  <c r="Y34" s="1"/>
  <c r="Z35" s="1"/>
  <c r="AA36" s="1"/>
  <c r="AB37" s="1"/>
  <c r="AC38" s="1"/>
  <c r="E13"/>
  <c r="E12"/>
  <c r="F13" s="1"/>
  <c r="G14" s="1"/>
  <c r="H15" s="1"/>
  <c r="I16" s="1"/>
  <c r="J17" s="1"/>
  <c r="K18" s="1"/>
  <c r="L19" s="1"/>
  <c r="M20" s="1"/>
  <c r="N21" s="1"/>
  <c r="O22" s="1"/>
  <c r="P23" s="1"/>
  <c r="Q24" s="1"/>
  <c r="R25" s="1"/>
  <c r="S26" s="1"/>
  <c r="T27" s="1"/>
  <c r="U28" s="1"/>
  <c r="V29" s="1"/>
  <c r="W30" s="1"/>
  <c r="X31" s="1"/>
  <c r="Y32" s="1"/>
  <c r="Z33" s="1"/>
  <c r="AA34" s="1"/>
  <c r="AB35" s="1"/>
  <c r="AC36" s="1"/>
  <c r="AD37" s="1"/>
  <c r="AE38" s="1"/>
  <c r="E11"/>
  <c r="F12" s="1"/>
  <c r="G13" s="1"/>
  <c r="H14" s="1"/>
  <c r="I15" s="1"/>
  <c r="J16" s="1"/>
  <c r="K17" s="1"/>
  <c r="L18" s="1"/>
  <c r="M19" s="1"/>
  <c r="N20" s="1"/>
  <c r="O21" s="1"/>
  <c r="P22" s="1"/>
  <c r="Q23" s="1"/>
  <c r="R24" s="1"/>
  <c r="S25" s="1"/>
  <c r="T26" s="1"/>
  <c r="U27" s="1"/>
  <c r="V28" s="1"/>
  <c r="W29" s="1"/>
  <c r="X30" s="1"/>
  <c r="Y31" s="1"/>
  <c r="Z32" s="1"/>
  <c r="AA33" s="1"/>
  <c r="AB34" s="1"/>
  <c r="AC35" s="1"/>
  <c r="AD36" s="1"/>
  <c r="AE37" s="1"/>
  <c r="AF38" s="1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F25" i="3"/>
  <c r="F23"/>
  <c r="F22"/>
  <c r="F21"/>
  <c r="D40" i="1" l="1"/>
  <c r="D41"/>
  <c r="D47" s="1"/>
  <c r="E71" s="1"/>
  <c r="D42"/>
  <c r="D49" s="1"/>
  <c r="E42"/>
  <c r="E48" s="1"/>
  <c r="E40"/>
  <c r="E46" s="1"/>
  <c r="O13"/>
  <c r="P14" s="1"/>
  <c r="Q15" s="1"/>
  <c r="R16" s="1"/>
  <c r="S17" s="1"/>
  <c r="T18" s="1"/>
  <c r="U19" s="1"/>
  <c r="V20" s="1"/>
  <c r="W21" s="1"/>
  <c r="X22" s="1"/>
  <c r="Y23" s="1"/>
  <c r="Z24" s="1"/>
  <c r="AA25" s="1"/>
  <c r="AB26" s="1"/>
  <c r="AC27" s="1"/>
  <c r="AD28" s="1"/>
  <c r="AE29" s="1"/>
  <c r="AF30" s="1"/>
  <c r="AG31" s="1"/>
  <c r="W13"/>
  <c r="X14" s="1"/>
  <c r="Y15" s="1"/>
  <c r="Z16" s="1"/>
  <c r="AA17" s="1"/>
  <c r="AB18" s="1"/>
  <c r="AC19" s="1"/>
  <c r="AD20" s="1"/>
  <c r="AE21" s="1"/>
  <c r="AF22" s="1"/>
  <c r="AG23" s="1"/>
  <c r="AE13"/>
  <c r="AF14" s="1"/>
  <c r="AG15" s="1"/>
  <c r="L13"/>
  <c r="T13"/>
  <c r="AB13"/>
  <c r="I13"/>
  <c r="I42" s="1"/>
  <c r="I48" s="1"/>
  <c r="H42"/>
  <c r="H48" s="1"/>
  <c r="P13"/>
  <c r="Q14" s="1"/>
  <c r="R15" s="1"/>
  <c r="S16" s="1"/>
  <c r="T17" s="1"/>
  <c r="U18" s="1"/>
  <c r="V19" s="1"/>
  <c r="W20" s="1"/>
  <c r="X21" s="1"/>
  <c r="Y22" s="1"/>
  <c r="Z23" s="1"/>
  <c r="AA24" s="1"/>
  <c r="AB25" s="1"/>
  <c r="AC26" s="1"/>
  <c r="AD27" s="1"/>
  <c r="AE28" s="1"/>
  <c r="AF29" s="1"/>
  <c r="AG30" s="1"/>
  <c r="AF13"/>
  <c r="AG14" s="1"/>
  <c r="N13"/>
  <c r="O14" s="1"/>
  <c r="P15" s="1"/>
  <c r="Q16" s="1"/>
  <c r="R17" s="1"/>
  <c r="S18" s="1"/>
  <c r="T19" s="1"/>
  <c r="U20" s="1"/>
  <c r="V21" s="1"/>
  <c r="W22" s="1"/>
  <c r="X23" s="1"/>
  <c r="Y24" s="1"/>
  <c r="Z25" s="1"/>
  <c r="AA26" s="1"/>
  <c r="AB27" s="1"/>
  <c r="AC28" s="1"/>
  <c r="AD29" s="1"/>
  <c r="AE30" s="1"/>
  <c r="AF31" s="1"/>
  <c r="AG32" s="1"/>
  <c r="V13"/>
  <c r="W14" s="1"/>
  <c r="X15" s="1"/>
  <c r="Y16" s="1"/>
  <c r="Z17" s="1"/>
  <c r="AA18" s="1"/>
  <c r="AB19" s="1"/>
  <c r="AC20" s="1"/>
  <c r="AD21" s="1"/>
  <c r="AE22" s="1"/>
  <c r="AF23" s="1"/>
  <c r="AG24" s="1"/>
  <c r="AD13"/>
  <c r="AE14" s="1"/>
  <c r="AF15" s="1"/>
  <c r="AG16" s="1"/>
  <c r="AF12"/>
  <c r="F14"/>
  <c r="G15" s="1"/>
  <c r="H16" s="1"/>
  <c r="I17" s="1"/>
  <c r="J18" s="1"/>
  <c r="K19" s="1"/>
  <c r="L20" s="1"/>
  <c r="M21" s="1"/>
  <c r="N22" s="1"/>
  <c r="O23" s="1"/>
  <c r="P24" s="1"/>
  <c r="Q25" s="1"/>
  <c r="R26" s="1"/>
  <c r="S27" s="1"/>
  <c r="T28" s="1"/>
  <c r="U29" s="1"/>
  <c r="V30" s="1"/>
  <c r="W31" s="1"/>
  <c r="X32" s="1"/>
  <c r="Y33" s="1"/>
  <c r="Z34" s="1"/>
  <c r="AA35" s="1"/>
  <c r="AB36" s="1"/>
  <c r="AC37" s="1"/>
  <c r="AD38" s="1"/>
  <c r="F41"/>
  <c r="W12"/>
  <c r="P12"/>
  <c r="S13"/>
  <c r="T14" s="1"/>
  <c r="U15" s="1"/>
  <c r="V16" s="1"/>
  <c r="W17" s="1"/>
  <c r="X18" s="1"/>
  <c r="Y19" s="1"/>
  <c r="Z20" s="1"/>
  <c r="AA21" s="1"/>
  <c r="AB22" s="1"/>
  <c r="AC23" s="1"/>
  <c r="AD24" s="1"/>
  <c r="AE25" s="1"/>
  <c r="AF26" s="1"/>
  <c r="AG27" s="1"/>
  <c r="E41"/>
  <c r="E47" s="1"/>
  <c r="F71" s="1"/>
  <c r="X12"/>
  <c r="AA13"/>
  <c r="AB14" s="1"/>
  <c r="AC15" s="1"/>
  <c r="AD16" s="1"/>
  <c r="AE17" s="1"/>
  <c r="AF18" s="1"/>
  <c r="AG19" s="1"/>
  <c r="I40"/>
  <c r="I46" s="1"/>
  <c r="Z13"/>
  <c r="AA14" s="1"/>
  <c r="AB15" s="1"/>
  <c r="AC16" s="1"/>
  <c r="AD17" s="1"/>
  <c r="AE18" s="1"/>
  <c r="AF19" s="1"/>
  <c r="AG20" s="1"/>
  <c r="G73" l="1"/>
  <c r="F73"/>
  <c r="F50"/>
  <c r="F57"/>
  <c r="F59" s="1"/>
  <c r="K72"/>
  <c r="D92"/>
  <c r="D91" s="1"/>
  <c r="D46"/>
  <c r="D48"/>
  <c r="F72" s="1"/>
  <c r="E49"/>
  <c r="F40"/>
  <c r="F46" s="1"/>
  <c r="G70" s="1"/>
  <c r="H40"/>
  <c r="H46" s="1"/>
  <c r="G41"/>
  <c r="F42"/>
  <c r="F49" s="1"/>
  <c r="G42"/>
  <c r="G48" s="1"/>
  <c r="G40"/>
  <c r="G46" s="1"/>
  <c r="E50"/>
  <c r="I75"/>
  <c r="D76"/>
  <c r="E75"/>
  <c r="H49"/>
  <c r="Y13"/>
  <c r="X13"/>
  <c r="Y14" s="1"/>
  <c r="Z15" s="1"/>
  <c r="AA16" s="1"/>
  <c r="AB17" s="1"/>
  <c r="AC18" s="1"/>
  <c r="AD19" s="1"/>
  <c r="AE20" s="1"/>
  <c r="AF21" s="1"/>
  <c r="AG22" s="1"/>
  <c r="F47"/>
  <c r="G71" s="1"/>
  <c r="H41"/>
  <c r="H57" s="1"/>
  <c r="Q13"/>
  <c r="AG13"/>
  <c r="J14"/>
  <c r="I41"/>
  <c r="I57" s="1"/>
  <c r="M14"/>
  <c r="U14"/>
  <c r="AC14"/>
  <c r="I49"/>
  <c r="G47" l="1"/>
  <c r="H71" s="1"/>
  <c r="G57"/>
  <c r="I59"/>
  <c r="I56"/>
  <c r="F56"/>
  <c r="F58"/>
  <c r="H59"/>
  <c r="F70"/>
  <c r="F96" s="1"/>
  <c r="D53"/>
  <c r="H73"/>
  <c r="H92" s="1"/>
  <c r="H70"/>
  <c r="H96" s="1"/>
  <c r="K73"/>
  <c r="I70"/>
  <c r="I96" s="1"/>
  <c r="J70"/>
  <c r="E100"/>
  <c r="G72"/>
  <c r="J72"/>
  <c r="D75"/>
  <c r="D77" s="1"/>
  <c r="E70"/>
  <c r="E96" s="1"/>
  <c r="I73"/>
  <c r="E92"/>
  <c r="E91" s="1"/>
  <c r="D96"/>
  <c r="D95" s="1"/>
  <c r="H75"/>
  <c r="D58"/>
  <c r="E76"/>
  <c r="E77" s="1"/>
  <c r="E81" s="1"/>
  <c r="D100"/>
  <c r="D99" s="1"/>
  <c r="G50"/>
  <c r="E94"/>
  <c r="F75"/>
  <c r="F76"/>
  <c r="F48"/>
  <c r="H72" s="1"/>
  <c r="H100" s="1"/>
  <c r="G96"/>
  <c r="F92"/>
  <c r="G75"/>
  <c r="G49"/>
  <c r="J73" s="1"/>
  <c r="H76"/>
  <c r="I76"/>
  <c r="I77" s="1"/>
  <c r="I47"/>
  <c r="J71" s="1"/>
  <c r="I50"/>
  <c r="AD15"/>
  <c r="N15"/>
  <c r="K15"/>
  <c r="J41"/>
  <c r="J57" s="1"/>
  <c r="J42"/>
  <c r="J40"/>
  <c r="J46" s="1"/>
  <c r="K70" s="1"/>
  <c r="H47"/>
  <c r="I71" s="1"/>
  <c r="H50"/>
  <c r="R14"/>
  <c r="Z14"/>
  <c r="V15"/>
  <c r="G59" l="1"/>
  <c r="G94" s="1"/>
  <c r="G56"/>
  <c r="J59"/>
  <c r="J56"/>
  <c r="H56"/>
  <c r="D94"/>
  <c r="F95"/>
  <c r="F100"/>
  <c r="F99" s="1"/>
  <c r="I72"/>
  <c r="I100" s="1"/>
  <c r="I99" s="1"/>
  <c r="L73"/>
  <c r="F91"/>
  <c r="E95"/>
  <c r="D81"/>
  <c r="D98" s="1"/>
  <c r="D97" s="1"/>
  <c r="E98"/>
  <c r="I94"/>
  <c r="H77"/>
  <c r="H81" s="1"/>
  <c r="H94"/>
  <c r="I92"/>
  <c r="I91" s="1"/>
  <c r="E99"/>
  <c r="G95"/>
  <c r="F77"/>
  <c r="F81" s="1"/>
  <c r="G76"/>
  <c r="G77" s="1"/>
  <c r="H95"/>
  <c r="I95"/>
  <c r="G100"/>
  <c r="H99" s="1"/>
  <c r="G92"/>
  <c r="G91" s="1"/>
  <c r="F94"/>
  <c r="J96"/>
  <c r="J95" s="1"/>
  <c r="I81"/>
  <c r="J75"/>
  <c r="AE16"/>
  <c r="O16"/>
  <c r="J48"/>
  <c r="J49"/>
  <c r="M73" s="1"/>
  <c r="J47"/>
  <c r="K71" s="1"/>
  <c r="J50"/>
  <c r="AA15"/>
  <c r="W16"/>
  <c r="S15"/>
  <c r="L16"/>
  <c r="K42"/>
  <c r="K41"/>
  <c r="K57" s="1"/>
  <c r="K40"/>
  <c r="K46" s="1"/>
  <c r="L70" s="1"/>
  <c r="K56" l="1"/>
  <c r="K59"/>
  <c r="L72"/>
  <c r="J92"/>
  <c r="J91" s="1"/>
  <c r="H58"/>
  <c r="G58"/>
  <c r="I58"/>
  <c r="E97"/>
  <c r="I98"/>
  <c r="F98"/>
  <c r="F97" s="1"/>
  <c r="G81"/>
  <c r="G99"/>
  <c r="H91"/>
  <c r="K96"/>
  <c r="K95" s="1"/>
  <c r="J100"/>
  <c r="J99" s="1"/>
  <c r="H98"/>
  <c r="K75"/>
  <c r="J76"/>
  <c r="J77" s="1"/>
  <c r="M17"/>
  <c r="L42"/>
  <c r="L40"/>
  <c r="L46" s="1"/>
  <c r="M70" s="1"/>
  <c r="L41"/>
  <c r="L57" s="1"/>
  <c r="X17"/>
  <c r="AF17"/>
  <c r="T16"/>
  <c r="AB16"/>
  <c r="P17"/>
  <c r="K47"/>
  <c r="L71" s="1"/>
  <c r="K50"/>
  <c r="K48"/>
  <c r="K49"/>
  <c r="N73" s="1"/>
  <c r="L56" l="1"/>
  <c r="L59"/>
  <c r="M72"/>
  <c r="K92"/>
  <c r="K91" s="1"/>
  <c r="G98"/>
  <c r="G97" s="1"/>
  <c r="L96"/>
  <c r="L95" s="1"/>
  <c r="J94"/>
  <c r="J58"/>
  <c r="K100"/>
  <c r="K99" s="1"/>
  <c r="I97"/>
  <c r="K79"/>
  <c r="J81"/>
  <c r="J98" s="1"/>
  <c r="J97" s="1"/>
  <c r="L75"/>
  <c r="K76"/>
  <c r="K77" s="1"/>
  <c r="N18"/>
  <c r="M42"/>
  <c r="M40"/>
  <c r="M46" s="1"/>
  <c r="N70" s="1"/>
  <c r="M41"/>
  <c r="M57" s="1"/>
  <c r="L48"/>
  <c r="L49"/>
  <c r="O73" s="1"/>
  <c r="AC17"/>
  <c r="AG18"/>
  <c r="L47"/>
  <c r="M71" s="1"/>
  <c r="L50"/>
  <c r="Q18"/>
  <c r="U17"/>
  <c r="Y18"/>
  <c r="M59" l="1"/>
  <c r="M56"/>
  <c r="N72"/>
  <c r="L92"/>
  <c r="L91" s="1"/>
  <c r="H97"/>
  <c r="M96"/>
  <c r="M95" s="1"/>
  <c r="K94"/>
  <c r="K58"/>
  <c r="L100"/>
  <c r="L99" s="1"/>
  <c r="L79"/>
  <c r="K81"/>
  <c r="K98" s="1"/>
  <c r="K97" s="1"/>
  <c r="M75"/>
  <c r="L76"/>
  <c r="L77" s="1"/>
  <c r="Z19"/>
  <c r="R19"/>
  <c r="O19"/>
  <c r="N41"/>
  <c r="N57" s="1"/>
  <c r="N42"/>
  <c r="N40"/>
  <c r="N46" s="1"/>
  <c r="O70" s="1"/>
  <c r="M48"/>
  <c r="M49"/>
  <c r="P73" s="1"/>
  <c r="M47"/>
  <c r="N71" s="1"/>
  <c r="M50"/>
  <c r="V18"/>
  <c r="AD18"/>
  <c r="N59" l="1"/>
  <c r="N56"/>
  <c r="O72"/>
  <c r="M92"/>
  <c r="M91" s="1"/>
  <c r="M94"/>
  <c r="N96"/>
  <c r="N95" s="1"/>
  <c r="L94"/>
  <c r="L58"/>
  <c r="M100"/>
  <c r="M99" s="1"/>
  <c r="M79"/>
  <c r="L81"/>
  <c r="L98" s="1"/>
  <c r="L97" s="1"/>
  <c r="N75"/>
  <c r="M76"/>
  <c r="M77" s="1"/>
  <c r="P20"/>
  <c r="O40"/>
  <c r="O46" s="1"/>
  <c r="P70" s="1"/>
  <c r="O41"/>
  <c r="O57" s="1"/>
  <c r="O42"/>
  <c r="AA20"/>
  <c r="N47"/>
  <c r="O71" s="1"/>
  <c r="N50"/>
  <c r="N48"/>
  <c r="N49"/>
  <c r="Q73" s="1"/>
  <c r="AE19"/>
  <c r="W19"/>
  <c r="S20"/>
  <c r="O59" l="1"/>
  <c r="O56"/>
  <c r="P72"/>
  <c r="N92"/>
  <c r="N91" s="1"/>
  <c r="M58"/>
  <c r="O96"/>
  <c r="O95" s="1"/>
  <c r="N100"/>
  <c r="N99" s="1"/>
  <c r="N79"/>
  <c r="M81"/>
  <c r="M98" s="1"/>
  <c r="M97" s="1"/>
  <c r="O75"/>
  <c r="N76"/>
  <c r="N77" s="1"/>
  <c r="O48"/>
  <c r="O49"/>
  <c r="R73" s="1"/>
  <c r="T21"/>
  <c r="AF20"/>
  <c r="AB21"/>
  <c r="X20"/>
  <c r="Q21"/>
  <c r="P40"/>
  <c r="P46" s="1"/>
  <c r="Q70" s="1"/>
  <c r="P41"/>
  <c r="P57" s="1"/>
  <c r="P42"/>
  <c r="O47"/>
  <c r="P71" s="1"/>
  <c r="O50"/>
  <c r="P59" l="1"/>
  <c r="P56"/>
  <c r="Q72"/>
  <c r="O92"/>
  <c r="O91" s="1"/>
  <c r="P96"/>
  <c r="P95" s="1"/>
  <c r="N94"/>
  <c r="N58"/>
  <c r="O100"/>
  <c r="O99" s="1"/>
  <c r="N81"/>
  <c r="N98" s="1"/>
  <c r="N97" s="1"/>
  <c r="O79"/>
  <c r="O76"/>
  <c r="O77" s="1"/>
  <c r="P75"/>
  <c r="P47"/>
  <c r="Q71" s="1"/>
  <c r="P50"/>
  <c r="P48"/>
  <c r="P49"/>
  <c r="S73" s="1"/>
  <c r="Y21"/>
  <c r="AG21"/>
  <c r="R22"/>
  <c r="Q40"/>
  <c r="Q46" s="1"/>
  <c r="R70" s="1"/>
  <c r="Q41"/>
  <c r="Q57" s="1"/>
  <c r="Q42"/>
  <c r="AC22"/>
  <c r="U22"/>
  <c r="Q59" l="1"/>
  <c r="Q56"/>
  <c r="R72"/>
  <c r="P92"/>
  <c r="P91" s="1"/>
  <c r="Q96"/>
  <c r="Q95" s="1"/>
  <c r="O94"/>
  <c r="O58"/>
  <c r="P100"/>
  <c r="P99" s="1"/>
  <c r="O81"/>
  <c r="O98" s="1"/>
  <c r="O97" s="1"/>
  <c r="P79"/>
  <c r="Q75"/>
  <c r="P76"/>
  <c r="P77" s="1"/>
  <c r="Q47"/>
  <c r="R71" s="1"/>
  <c r="Q50"/>
  <c r="Q48"/>
  <c r="Q49"/>
  <c r="T73" s="1"/>
  <c r="AD23"/>
  <c r="S23"/>
  <c r="R42"/>
  <c r="R40"/>
  <c r="R46" s="1"/>
  <c r="S70" s="1"/>
  <c r="R41"/>
  <c r="R57" s="1"/>
  <c r="Z22"/>
  <c r="V23"/>
  <c r="R56" l="1"/>
  <c r="R59"/>
  <c r="S72"/>
  <c r="Q92"/>
  <c r="Q91" s="1"/>
  <c r="P94"/>
  <c r="P58"/>
  <c r="R96"/>
  <c r="R95" s="1"/>
  <c r="Q100"/>
  <c r="Q99" s="1"/>
  <c r="Q79"/>
  <c r="P81"/>
  <c r="P98" s="1"/>
  <c r="P97" s="1"/>
  <c r="R75"/>
  <c r="Q76"/>
  <c r="Q77" s="1"/>
  <c r="W24"/>
  <c r="T24"/>
  <c r="S42"/>
  <c r="S40"/>
  <c r="S46" s="1"/>
  <c r="T70" s="1"/>
  <c r="S41"/>
  <c r="S57" s="1"/>
  <c r="AE24"/>
  <c r="AA23"/>
  <c r="R48"/>
  <c r="R49"/>
  <c r="U73" s="1"/>
  <c r="R47"/>
  <c r="S71" s="1"/>
  <c r="R50"/>
  <c r="S59" l="1"/>
  <c r="S56"/>
  <c r="T72"/>
  <c r="R92"/>
  <c r="R91" s="1"/>
  <c r="Q58"/>
  <c r="Q94"/>
  <c r="S96"/>
  <c r="S95" s="1"/>
  <c r="R100"/>
  <c r="R99" s="1"/>
  <c r="R79"/>
  <c r="Q81"/>
  <c r="Q98" s="1"/>
  <c r="Q97" s="1"/>
  <c r="R76"/>
  <c r="R77" s="1"/>
  <c r="S75"/>
  <c r="AB24"/>
  <c r="U25"/>
  <c r="T40"/>
  <c r="T46" s="1"/>
  <c r="U70" s="1"/>
  <c r="T42"/>
  <c r="T41"/>
  <c r="T57" s="1"/>
  <c r="S47"/>
  <c r="T71" s="1"/>
  <c r="S50"/>
  <c r="AF25"/>
  <c r="X25"/>
  <c r="S48"/>
  <c r="S49"/>
  <c r="V73" s="1"/>
  <c r="T56" l="1"/>
  <c r="T59"/>
  <c r="U72"/>
  <c r="S92"/>
  <c r="S91" s="1"/>
  <c r="T96"/>
  <c r="T95" s="1"/>
  <c r="R94"/>
  <c r="R58"/>
  <c r="S100"/>
  <c r="S99" s="1"/>
  <c r="S79"/>
  <c r="R81"/>
  <c r="R98" s="1"/>
  <c r="R97" s="1"/>
  <c r="S76"/>
  <c r="S77" s="1"/>
  <c r="T75"/>
  <c r="AG26"/>
  <c r="Y26"/>
  <c r="T47"/>
  <c r="U71" s="1"/>
  <c r="T50"/>
  <c r="AC25"/>
  <c r="V26"/>
  <c r="U42"/>
  <c r="U40"/>
  <c r="U46" s="1"/>
  <c r="V70" s="1"/>
  <c r="U41"/>
  <c r="U57" s="1"/>
  <c r="T48"/>
  <c r="T49"/>
  <c r="W73" s="1"/>
  <c r="U59" l="1"/>
  <c r="U56"/>
  <c r="V72"/>
  <c r="T92"/>
  <c r="T91" s="1"/>
  <c r="U96"/>
  <c r="U95" s="1"/>
  <c r="S94"/>
  <c r="S58"/>
  <c r="T100"/>
  <c r="T99" s="1"/>
  <c r="T79"/>
  <c r="S81"/>
  <c r="S98" s="1"/>
  <c r="S97" s="1"/>
  <c r="T76"/>
  <c r="T77" s="1"/>
  <c r="U75"/>
  <c r="U47"/>
  <c r="V71" s="1"/>
  <c r="U50"/>
  <c r="W27"/>
  <c r="V41"/>
  <c r="V57" s="1"/>
  <c r="V42"/>
  <c r="V40"/>
  <c r="V46" s="1"/>
  <c r="W70" s="1"/>
  <c r="AD26"/>
  <c r="Z27"/>
  <c r="AA28" s="1"/>
  <c r="AB29" s="1"/>
  <c r="U48"/>
  <c r="U49"/>
  <c r="X73" s="1"/>
  <c r="V56" l="1"/>
  <c r="V59"/>
  <c r="W72"/>
  <c r="U92"/>
  <c r="U91" s="1"/>
  <c r="T94"/>
  <c r="T58"/>
  <c r="V96"/>
  <c r="V95" s="1"/>
  <c r="U100"/>
  <c r="U99" s="1"/>
  <c r="T81"/>
  <c r="T98" s="1"/>
  <c r="T97" s="1"/>
  <c r="U79"/>
  <c r="U76"/>
  <c r="U77" s="1"/>
  <c r="V75"/>
  <c r="X28"/>
  <c r="W41"/>
  <c r="W57" s="1"/>
  <c r="W40"/>
  <c r="W46" s="1"/>
  <c r="X70" s="1"/>
  <c r="W42"/>
  <c r="AE27"/>
  <c r="V47"/>
  <c r="W71" s="1"/>
  <c r="V50"/>
  <c r="AC30"/>
  <c r="AD31" s="1"/>
  <c r="AE32" s="1"/>
  <c r="AF33" s="1"/>
  <c r="AG34" s="1"/>
  <c r="V48"/>
  <c r="V49"/>
  <c r="Y73" s="1"/>
  <c r="W59" l="1"/>
  <c r="W56"/>
  <c r="X72"/>
  <c r="V92"/>
  <c r="V91" s="1"/>
  <c r="U94"/>
  <c r="U58"/>
  <c r="W96"/>
  <c r="W95" s="1"/>
  <c r="V100"/>
  <c r="V99" s="1"/>
  <c r="U81"/>
  <c r="U98" s="1"/>
  <c r="U97" s="1"/>
  <c r="V79"/>
  <c r="W75"/>
  <c r="V76"/>
  <c r="V77" s="1"/>
  <c r="Y29"/>
  <c r="X42"/>
  <c r="X40"/>
  <c r="X46" s="1"/>
  <c r="Y70" s="1"/>
  <c r="X41"/>
  <c r="X57" s="1"/>
  <c r="W48"/>
  <c r="W49"/>
  <c r="Z73" s="1"/>
  <c r="AF28"/>
  <c r="W47"/>
  <c r="X71" s="1"/>
  <c r="W50"/>
  <c r="X59" l="1"/>
  <c r="X56"/>
  <c r="Y72"/>
  <c r="W92"/>
  <c r="W91" s="1"/>
  <c r="X96"/>
  <c r="X95" s="1"/>
  <c r="V94"/>
  <c r="V58"/>
  <c r="W100"/>
  <c r="W99" s="1"/>
  <c r="V81"/>
  <c r="V98" s="1"/>
  <c r="V97" s="1"/>
  <c r="W79"/>
  <c r="X75"/>
  <c r="W76"/>
  <c r="W77" s="1"/>
  <c r="Z30"/>
  <c r="Y40"/>
  <c r="Y46" s="1"/>
  <c r="Z70" s="1"/>
  <c r="Y41"/>
  <c r="Y57" s="1"/>
  <c r="Y42"/>
  <c r="X48"/>
  <c r="X49"/>
  <c r="AA73" s="1"/>
  <c r="X47"/>
  <c r="Y71" s="1"/>
  <c r="X50"/>
  <c r="AG29"/>
  <c r="Y59" l="1"/>
  <c r="Y56"/>
  <c r="Z72"/>
  <c r="X92"/>
  <c r="X91" s="1"/>
  <c r="W94"/>
  <c r="W58"/>
  <c r="Y96"/>
  <c r="Y95" s="1"/>
  <c r="X100"/>
  <c r="X99" s="1"/>
  <c r="W81"/>
  <c r="W98" s="1"/>
  <c r="W97" s="1"/>
  <c r="X79"/>
  <c r="Y75"/>
  <c r="X76"/>
  <c r="X77" s="1"/>
  <c r="AA31"/>
  <c r="Z42"/>
  <c r="Z40"/>
  <c r="Z46" s="1"/>
  <c r="AA70" s="1"/>
  <c r="Z41"/>
  <c r="Z57" s="1"/>
  <c r="Y48"/>
  <c r="Y49"/>
  <c r="AB73" s="1"/>
  <c r="Y47"/>
  <c r="Z71" s="1"/>
  <c r="Y50"/>
  <c r="Z59" l="1"/>
  <c r="Z56"/>
  <c r="AA72"/>
  <c r="Y92"/>
  <c r="Y91" s="1"/>
  <c r="Z96"/>
  <c r="Z95" s="1"/>
  <c r="X94"/>
  <c r="X58"/>
  <c r="Y100"/>
  <c r="Y99" s="1"/>
  <c r="X81"/>
  <c r="X98" s="1"/>
  <c r="X97" s="1"/>
  <c r="Y79"/>
  <c r="Z75"/>
  <c r="Y76"/>
  <c r="Y77" s="1"/>
  <c r="Z47"/>
  <c r="AA71" s="1"/>
  <c r="Z50"/>
  <c r="AB32"/>
  <c r="AA42"/>
  <c r="AA41"/>
  <c r="AA57" s="1"/>
  <c r="AA40"/>
  <c r="AA46" s="1"/>
  <c r="AB70" s="1"/>
  <c r="Z48"/>
  <c r="Z49"/>
  <c r="AC73" s="1"/>
  <c r="AA59" l="1"/>
  <c r="AA56"/>
  <c r="AB72"/>
  <c r="Z92"/>
  <c r="Z91" s="1"/>
  <c r="Y94"/>
  <c r="Y58"/>
  <c r="AA96"/>
  <c r="AA95" s="1"/>
  <c r="Z100"/>
  <c r="Z99" s="1"/>
  <c r="Z79"/>
  <c r="Y81"/>
  <c r="Y98" s="1"/>
  <c r="Y97" s="1"/>
  <c r="Z76"/>
  <c r="Z77" s="1"/>
  <c r="AA75"/>
  <c r="AA48"/>
  <c r="AA49"/>
  <c r="AD73" s="1"/>
  <c r="AA47"/>
  <c r="AB71" s="1"/>
  <c r="AA50"/>
  <c r="AC33"/>
  <c r="AB41"/>
  <c r="AB57" s="1"/>
  <c r="AB42"/>
  <c r="AB40"/>
  <c r="AB46" s="1"/>
  <c r="AC70" s="1"/>
  <c r="AB56" l="1"/>
  <c r="AB59"/>
  <c r="AC72"/>
  <c r="AA92"/>
  <c r="AA91" s="1"/>
  <c r="AB96"/>
  <c r="AB95" s="1"/>
  <c r="Z94"/>
  <c r="Z58"/>
  <c r="AA100"/>
  <c r="AA99" s="1"/>
  <c r="AA79"/>
  <c r="Z81"/>
  <c r="Z98" s="1"/>
  <c r="Z97" s="1"/>
  <c r="AA76"/>
  <c r="AA77" s="1"/>
  <c r="AB75"/>
  <c r="AD34"/>
  <c r="AC40"/>
  <c r="AC46" s="1"/>
  <c r="AD70" s="1"/>
  <c r="AC42"/>
  <c r="AC41"/>
  <c r="AC57" s="1"/>
  <c r="AB48"/>
  <c r="AB49"/>
  <c r="AE73" s="1"/>
  <c r="AB47"/>
  <c r="AC71" s="1"/>
  <c r="AB50"/>
  <c r="AC59" l="1"/>
  <c r="AC56"/>
  <c r="AD72"/>
  <c r="AB92"/>
  <c r="AB91" s="1"/>
  <c r="AB94"/>
  <c r="AC96"/>
  <c r="AC95" s="1"/>
  <c r="AA94"/>
  <c r="AA58"/>
  <c r="AB100"/>
  <c r="AB99" s="1"/>
  <c r="AB79"/>
  <c r="AA81"/>
  <c r="AA98" s="1"/>
  <c r="AA97" s="1"/>
  <c r="AC75"/>
  <c r="AB76"/>
  <c r="AB77" s="1"/>
  <c r="AC48"/>
  <c r="AC49"/>
  <c r="AE35"/>
  <c r="AD40"/>
  <c r="AD46" s="1"/>
  <c r="AE70" s="1"/>
  <c r="AD42"/>
  <c r="AD41"/>
  <c r="AD57" s="1"/>
  <c r="AC47"/>
  <c r="AD71" s="1"/>
  <c r="AC50"/>
  <c r="AD59" l="1"/>
  <c r="AD56"/>
  <c r="AE72"/>
  <c r="AC92"/>
  <c r="AC91" s="1"/>
  <c r="AF73"/>
  <c r="AB58"/>
  <c r="AD96"/>
  <c r="AD95" s="1"/>
  <c r="AC100"/>
  <c r="AC99" s="1"/>
  <c r="AB81"/>
  <c r="AB98" s="1"/>
  <c r="AB97" s="1"/>
  <c r="AC79"/>
  <c r="AC76"/>
  <c r="AC77" s="1"/>
  <c r="AD75"/>
  <c r="AF36"/>
  <c r="AE42"/>
  <c r="AE40"/>
  <c r="AE46" s="1"/>
  <c r="AF70" s="1"/>
  <c r="AE41"/>
  <c r="AE57" s="1"/>
  <c r="AD47"/>
  <c r="AE71" s="1"/>
  <c r="AD50"/>
  <c r="AD48"/>
  <c r="AD49"/>
  <c r="AE56" l="1"/>
  <c r="AE59"/>
  <c r="AF72"/>
  <c r="AD92"/>
  <c r="AD91" s="1"/>
  <c r="AG73"/>
  <c r="AE96"/>
  <c r="AE95" s="1"/>
  <c r="AC94"/>
  <c r="AC58"/>
  <c r="AD100"/>
  <c r="AD99" s="1"/>
  <c r="AC81"/>
  <c r="AC98" s="1"/>
  <c r="AC97" s="1"/>
  <c r="AD79"/>
  <c r="AE75"/>
  <c r="AD76"/>
  <c r="AD77" s="1"/>
  <c r="AG37"/>
  <c r="AF41"/>
  <c r="AF57" s="1"/>
  <c r="AF42"/>
  <c r="AF40"/>
  <c r="AF46" s="1"/>
  <c r="AG70" s="1"/>
  <c r="AE47"/>
  <c r="AF71" s="1"/>
  <c r="AE50"/>
  <c r="AE48"/>
  <c r="AG72" s="1"/>
  <c r="AE49"/>
  <c r="AE92" s="1"/>
  <c r="AF59" l="1"/>
  <c r="AF56"/>
  <c r="AE91"/>
  <c r="AE58"/>
  <c r="AD94"/>
  <c r="AD58"/>
  <c r="AF75"/>
  <c r="AF96"/>
  <c r="AF95" s="1"/>
  <c r="AE100"/>
  <c r="AE99" s="1"/>
  <c r="AD81"/>
  <c r="AD98" s="1"/>
  <c r="AD97" s="1"/>
  <c r="AE79"/>
  <c r="AE76"/>
  <c r="AE77" s="1"/>
  <c r="AF48"/>
  <c r="AF49"/>
  <c r="AG40"/>
  <c r="AG46" s="1"/>
  <c r="AG42"/>
  <c r="AG41"/>
  <c r="AG57" s="1"/>
  <c r="AF47"/>
  <c r="AG71" s="1"/>
  <c r="AF50"/>
  <c r="AG59" l="1"/>
  <c r="AG56"/>
  <c r="AE94"/>
  <c r="AF94"/>
  <c r="AG75"/>
  <c r="AG96"/>
  <c r="AG95" s="1"/>
  <c r="AF76"/>
  <c r="AF77" s="1"/>
  <c r="AG79" s="1"/>
  <c r="AF92"/>
  <c r="AF91" s="1"/>
  <c r="AF100"/>
  <c r="AF99" s="1"/>
  <c r="AF79"/>
  <c r="AE81"/>
  <c r="AE98" s="1"/>
  <c r="AE97" s="1"/>
  <c r="AG47"/>
  <c r="AG50"/>
  <c r="AG48"/>
  <c r="AG49"/>
  <c r="AF58" l="1"/>
  <c r="AG100"/>
  <c r="AG99" s="1"/>
  <c r="AG58"/>
  <c r="AG76"/>
  <c r="AG77" s="1"/>
  <c r="AG81" s="1"/>
  <c r="AG98" s="1"/>
  <c r="AG92"/>
  <c r="AG91" s="1"/>
  <c r="AF81"/>
  <c r="AF98" s="1"/>
  <c r="AF97" s="1"/>
  <c r="AG94" l="1"/>
  <c r="AG97"/>
  <c r="D93"/>
  <c r="D52"/>
  <c r="D102" s="1"/>
  <c r="E53"/>
  <c r="F52" l="1"/>
  <c r="F53"/>
  <c r="F93" s="1"/>
  <c r="E52"/>
  <c r="D103"/>
  <c r="E93"/>
  <c r="D50"/>
  <c r="D61"/>
  <c r="E102" l="1"/>
  <c r="E103" s="1"/>
  <c r="E61"/>
  <c r="E63" s="1"/>
  <c r="E65" s="1"/>
  <c r="E83" s="1"/>
  <c r="E86" s="1"/>
  <c r="F102"/>
  <c r="G53"/>
  <c r="G52" s="1"/>
  <c r="G61" s="1"/>
  <c r="D105"/>
  <c r="D63"/>
  <c r="D65" s="1"/>
  <c r="D83" s="1"/>
  <c r="D86" s="1"/>
  <c r="E105" l="1"/>
  <c r="G93"/>
  <c r="H53"/>
  <c r="H52" s="1"/>
  <c r="F61"/>
  <c r="F63" s="1"/>
  <c r="F65" s="1"/>
  <c r="F83" s="1"/>
  <c r="F86" s="1"/>
  <c r="F87" s="1"/>
  <c r="E87"/>
  <c r="E107" s="1"/>
  <c r="D87"/>
  <c r="D107" s="1"/>
  <c r="G102"/>
  <c r="F103"/>
  <c r="F105" l="1"/>
  <c r="H93"/>
  <c r="I53"/>
  <c r="J53" s="1"/>
  <c r="H102"/>
  <c r="H103" s="1"/>
  <c r="H61"/>
  <c r="G103"/>
  <c r="F107"/>
  <c r="G63"/>
  <c r="G65" s="1"/>
  <c r="G83" s="1"/>
  <c r="G86" s="1"/>
  <c r="G87" s="1"/>
  <c r="G105"/>
  <c r="I93"/>
  <c r="I52" l="1"/>
  <c r="I102" s="1"/>
  <c r="K52"/>
  <c r="J52"/>
  <c r="K53"/>
  <c r="J93"/>
  <c r="H63"/>
  <c r="H65" s="1"/>
  <c r="H83" s="1"/>
  <c r="H86" s="1"/>
  <c r="H105"/>
  <c r="G107"/>
  <c r="I61" l="1"/>
  <c r="I63" s="1"/>
  <c r="I65" s="1"/>
  <c r="I83" s="1"/>
  <c r="I86" s="1"/>
  <c r="H87"/>
  <c r="H107" s="1"/>
  <c r="I103"/>
  <c r="K93"/>
  <c r="L53"/>
  <c r="L52" s="1"/>
  <c r="J61"/>
  <c r="J102"/>
  <c r="I105" l="1"/>
  <c r="M53"/>
  <c r="L93"/>
  <c r="K61"/>
  <c r="K102"/>
  <c r="K103" s="1"/>
  <c r="J105"/>
  <c r="J63"/>
  <c r="J65" s="1"/>
  <c r="J83" s="1"/>
  <c r="J86" s="1"/>
  <c r="I87"/>
  <c r="I107" s="1"/>
  <c r="J103"/>
  <c r="M52" l="1"/>
  <c r="J87"/>
  <c r="J107" s="1"/>
  <c r="N53"/>
  <c r="N52" s="1"/>
  <c r="M93"/>
  <c r="L102"/>
  <c r="L103" s="1"/>
  <c r="L61"/>
  <c r="K105"/>
  <c r="K63"/>
  <c r="K65" s="1"/>
  <c r="K83" s="1"/>
  <c r="K86" s="1"/>
  <c r="K87" s="1"/>
  <c r="K107" s="1"/>
  <c r="O52" l="1"/>
  <c r="N93"/>
  <c r="O53"/>
  <c r="M102"/>
  <c r="M103" s="1"/>
  <c r="M61"/>
  <c r="L105"/>
  <c r="L63"/>
  <c r="L65" s="1"/>
  <c r="L83" s="1"/>
  <c r="L86" s="1"/>
  <c r="L87" s="1"/>
  <c r="L107" s="1"/>
  <c r="M105" l="1"/>
  <c r="M63"/>
  <c r="M65" s="1"/>
  <c r="M83" s="1"/>
  <c r="M86" s="1"/>
  <c r="M87" s="1"/>
  <c r="M107" s="1"/>
  <c r="N61"/>
  <c r="N102"/>
  <c r="N103" s="1"/>
  <c r="O93"/>
  <c r="P53"/>
  <c r="P52" s="1"/>
  <c r="Q52" l="1"/>
  <c r="P93"/>
  <c r="Q53"/>
  <c r="N63"/>
  <c r="N65" s="1"/>
  <c r="N83" s="1"/>
  <c r="N86" s="1"/>
  <c r="N87" s="1"/>
  <c r="N107" s="1"/>
  <c r="N105"/>
  <c r="O102"/>
  <c r="O103" s="1"/>
  <c r="O61"/>
  <c r="R53" l="1"/>
  <c r="R52" s="1"/>
  <c r="Q93"/>
  <c r="P61"/>
  <c r="P102"/>
  <c r="P103" s="1"/>
  <c r="O105"/>
  <c r="O63"/>
  <c r="O65" s="1"/>
  <c r="O83" s="1"/>
  <c r="O86" s="1"/>
  <c r="O87" s="1"/>
  <c r="O107" s="1"/>
  <c r="S52" l="1"/>
  <c r="P105"/>
  <c r="P63"/>
  <c r="P65" s="1"/>
  <c r="P83" s="1"/>
  <c r="P86" s="1"/>
  <c r="P87" s="1"/>
  <c r="P107" s="1"/>
  <c r="S53"/>
  <c r="R93"/>
  <c r="Q61"/>
  <c r="Q102"/>
  <c r="Q103" s="1"/>
  <c r="T53" l="1"/>
  <c r="T52" s="1"/>
  <c r="S93"/>
  <c r="R61"/>
  <c r="R102"/>
  <c r="R103" s="1"/>
  <c r="Q105"/>
  <c r="Q63"/>
  <c r="Q65" s="1"/>
  <c r="Q83" s="1"/>
  <c r="Q86" s="1"/>
  <c r="Q87" s="1"/>
  <c r="Q107" s="1"/>
  <c r="S61" l="1"/>
  <c r="S102"/>
  <c r="S103" s="1"/>
  <c r="R63"/>
  <c r="R65" s="1"/>
  <c r="R83" s="1"/>
  <c r="R86" s="1"/>
  <c r="R87" s="1"/>
  <c r="R107" s="1"/>
  <c r="R105"/>
  <c r="U53"/>
  <c r="U52" s="1"/>
  <c r="T93"/>
  <c r="V52" l="1"/>
  <c r="S63"/>
  <c r="S65" s="1"/>
  <c r="S83" s="1"/>
  <c r="S86" s="1"/>
  <c r="S87" s="1"/>
  <c r="S107" s="1"/>
  <c r="S105"/>
  <c r="V53"/>
  <c r="U93"/>
  <c r="T61"/>
  <c r="T102"/>
  <c r="T103" s="1"/>
  <c r="W53" l="1"/>
  <c r="W52" s="1"/>
  <c r="V93"/>
  <c r="U61"/>
  <c r="U102"/>
  <c r="U103" s="1"/>
  <c r="T63"/>
  <c r="T65" s="1"/>
  <c r="T83" s="1"/>
  <c r="T86" s="1"/>
  <c r="T87" s="1"/>
  <c r="T107" s="1"/>
  <c r="T105"/>
  <c r="W93" l="1"/>
  <c r="X53"/>
  <c r="X52" s="1"/>
  <c r="V102"/>
  <c r="V103" s="1"/>
  <c r="V61"/>
  <c r="U63"/>
  <c r="U65" s="1"/>
  <c r="U83" s="1"/>
  <c r="U86" s="1"/>
  <c r="U87" s="1"/>
  <c r="U107" s="1"/>
  <c r="U105"/>
  <c r="Y52" l="1"/>
  <c r="W61"/>
  <c r="W102"/>
  <c r="W103" s="1"/>
  <c r="X93"/>
  <c r="Y53"/>
  <c r="V63"/>
  <c r="V65" s="1"/>
  <c r="V83" s="1"/>
  <c r="V86" s="1"/>
  <c r="V87" s="1"/>
  <c r="V107" s="1"/>
  <c r="V105"/>
  <c r="Z53" l="1"/>
  <c r="Z52" s="1"/>
  <c r="Y93"/>
  <c r="W105"/>
  <c r="W63"/>
  <c r="W65" s="1"/>
  <c r="W83" s="1"/>
  <c r="W86" s="1"/>
  <c r="W87" s="1"/>
  <c r="W107" s="1"/>
  <c r="X61"/>
  <c r="X102"/>
  <c r="X103" s="1"/>
  <c r="AA52" l="1"/>
  <c r="X63"/>
  <c r="X65" s="1"/>
  <c r="X83" s="1"/>
  <c r="X86" s="1"/>
  <c r="X87" s="1"/>
  <c r="X107" s="1"/>
  <c r="X105"/>
  <c r="Y102"/>
  <c r="Y103" s="1"/>
  <c r="Y61"/>
  <c r="AA53"/>
  <c r="Z93"/>
  <c r="AB53" l="1"/>
  <c r="AB52" s="1"/>
  <c r="AA93"/>
  <c r="Z102"/>
  <c r="Z103" s="1"/>
  <c r="Z61"/>
  <c r="Y105"/>
  <c r="Y63"/>
  <c r="Y65" s="1"/>
  <c r="Y83" s="1"/>
  <c r="Y86" s="1"/>
  <c r="Y87" s="1"/>
  <c r="Y107" s="1"/>
  <c r="AC52" l="1"/>
  <c r="Z63"/>
  <c r="Z65" s="1"/>
  <c r="Z83" s="1"/>
  <c r="Z86" s="1"/>
  <c r="Z87" s="1"/>
  <c r="Z107" s="1"/>
  <c r="Z105"/>
  <c r="AC53"/>
  <c r="AB93"/>
  <c r="AA102"/>
  <c r="AA103" s="1"/>
  <c r="AA61"/>
  <c r="AD52" l="1"/>
  <c r="AB102"/>
  <c r="AB103" s="1"/>
  <c r="AB61"/>
  <c r="AA105"/>
  <c r="AA63"/>
  <c r="AA65" s="1"/>
  <c r="AA83" s="1"/>
  <c r="AA86" s="1"/>
  <c r="AA87" s="1"/>
  <c r="AA107" s="1"/>
  <c r="AD53"/>
  <c r="AC93"/>
  <c r="AE52" l="1"/>
  <c r="AD93"/>
  <c r="AE53"/>
  <c r="AC102"/>
  <c r="AC103" s="1"/>
  <c r="AC61"/>
  <c r="AB63"/>
  <c r="AB65" s="1"/>
  <c r="AB83" s="1"/>
  <c r="AB86" s="1"/>
  <c r="AB87" s="1"/>
  <c r="AB107" s="1"/>
  <c r="AB105"/>
  <c r="AF53" l="1"/>
  <c r="AF52" s="1"/>
  <c r="AE93"/>
  <c r="AD102"/>
  <c r="AD103" s="1"/>
  <c r="AD61"/>
  <c r="AC105"/>
  <c r="AC63"/>
  <c r="AC65" s="1"/>
  <c r="AC83" s="1"/>
  <c r="AC86" s="1"/>
  <c r="AC87" s="1"/>
  <c r="AC107" s="1"/>
  <c r="AF93" l="1"/>
  <c r="AG53"/>
  <c r="AG52" s="1"/>
  <c r="AE102"/>
  <c r="AE103" s="1"/>
  <c r="AE61"/>
  <c r="AD63"/>
  <c r="AD65" s="1"/>
  <c r="AD83" s="1"/>
  <c r="AD86" s="1"/>
  <c r="AD87" s="1"/>
  <c r="AD107" s="1"/>
  <c r="AD105"/>
  <c r="AG93" l="1"/>
  <c r="AF102"/>
  <c r="AF103" s="1"/>
  <c r="AF61"/>
  <c r="AE105"/>
  <c r="AE63"/>
  <c r="AE65" s="1"/>
  <c r="AE83" s="1"/>
  <c r="AE86" s="1"/>
  <c r="AE87" s="1"/>
  <c r="AE107" s="1"/>
  <c r="AG61" l="1"/>
  <c r="AG102"/>
  <c r="AG103" s="1"/>
  <c r="AF105"/>
  <c r="AF63"/>
  <c r="AF65" s="1"/>
  <c r="AF83" s="1"/>
  <c r="AF86" s="1"/>
  <c r="AF87" s="1"/>
  <c r="AF107" s="1"/>
  <c r="AG105" l="1"/>
  <c r="AG63"/>
  <c r="AG65" s="1"/>
  <c r="AG83" s="1"/>
  <c r="AG86" s="1"/>
  <c r="AG87" s="1"/>
  <c r="AG107" s="1"/>
</calcChain>
</file>

<file path=xl/comments1.xml><?xml version="1.0" encoding="utf-8"?>
<comments xmlns="http://schemas.openxmlformats.org/spreadsheetml/2006/main">
  <authors>
    <author>elafritm</author>
  </authors>
  <commentList>
    <comment ref="D50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le stock de MP + la variation de stock (la variation de stock s'annule déjà dans cette première période)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Attention varition de stock négative</t>
        </r>
      </text>
    </comment>
    <comment ref="E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H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J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K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L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M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N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O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P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Q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R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S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T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U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V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W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X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Y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Z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A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B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C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D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E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F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AG54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C'est dans les produits donc stock final - stock initial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Attention il n’y a pas de d'EC et PF à la première période</t>
        </r>
      </text>
    </comment>
    <comment ref="D59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Attention il n’y a pas de d'EC et PF à la première période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elafritm:</t>
        </r>
        <r>
          <rPr>
            <sz val="9"/>
            <color indexed="81"/>
            <rFont val="Tahoma"/>
            <family val="2"/>
          </rPr>
          <t xml:space="preserve">
L'EBE est nul ici car ce qui est consommé est stocké en "en-cours" de production donc pas de création ou de destruction de valeur</t>
        </r>
      </text>
    </comment>
  </commentList>
</comments>
</file>

<file path=xl/sharedStrings.xml><?xml version="1.0" encoding="utf-8"?>
<sst xmlns="http://schemas.openxmlformats.org/spreadsheetml/2006/main" count="125" uniqueCount="109">
  <si>
    <t>Approvisionnement</t>
  </si>
  <si>
    <t>Production</t>
  </si>
  <si>
    <t>Commercialisation</t>
  </si>
  <si>
    <t>Structure des coûts</t>
  </si>
  <si>
    <t>Prix de vente (HT)</t>
  </si>
  <si>
    <t>Politique de crédit</t>
  </si>
  <si>
    <t>Délais de paiement fournisseur</t>
  </si>
  <si>
    <t>Délais de paiement coût de prod</t>
  </si>
  <si>
    <t>Délais de paiement clients</t>
  </si>
  <si>
    <t>Délais de paiement coût de comm</t>
  </si>
  <si>
    <t>Taux IS</t>
  </si>
  <si>
    <t>Taux TVA</t>
  </si>
  <si>
    <t>Dotation amortissement par mois</t>
  </si>
  <si>
    <t>Mois</t>
  </si>
  <si>
    <t>Appro</t>
  </si>
  <si>
    <t>Prod</t>
  </si>
  <si>
    <t>Comm</t>
  </si>
  <si>
    <t>Flux physique</t>
  </si>
  <si>
    <t>Achat de mat. 1ères (HT)</t>
  </si>
  <si>
    <t>Ventes (HT)</t>
  </si>
  <si>
    <t>Mat 1ères consommée</t>
  </si>
  <si>
    <t>Variation EC et PF</t>
  </si>
  <si>
    <t>Stock EC et PF</t>
  </si>
  <si>
    <t>Coût d'achat des MP</t>
  </si>
  <si>
    <t>Coût de prod (main d'œuvre)</t>
  </si>
  <si>
    <t>Coût de comm</t>
  </si>
  <si>
    <t>Légende</t>
  </si>
  <si>
    <t>MP</t>
  </si>
  <si>
    <t>EC</t>
  </si>
  <si>
    <t>en cours</t>
  </si>
  <si>
    <t>PF</t>
  </si>
  <si>
    <t>Produits finis</t>
  </si>
  <si>
    <t>Matières premières</t>
  </si>
  <si>
    <t>EBE</t>
  </si>
  <si>
    <t>Amortissement</t>
  </si>
  <si>
    <t>Rex</t>
  </si>
  <si>
    <t>Résultat financier et exceptionnel</t>
  </si>
  <si>
    <t>RCAI</t>
  </si>
  <si>
    <t>RCAI Annuel</t>
  </si>
  <si>
    <t>Flux financier</t>
  </si>
  <si>
    <t>Clients (TTC)</t>
  </si>
  <si>
    <t>Fournisseurs (TTC)</t>
  </si>
  <si>
    <t>TVA collectée</t>
  </si>
  <si>
    <t>Paiement IS</t>
  </si>
  <si>
    <t>Paiement dividendes</t>
  </si>
  <si>
    <t>Variation de tréso</t>
  </si>
  <si>
    <t>Tréso cumulée</t>
  </si>
  <si>
    <t>BFR</t>
  </si>
  <si>
    <t>Variation créances clients</t>
  </si>
  <si>
    <t>Créances clients</t>
  </si>
  <si>
    <t>Stock MP</t>
  </si>
  <si>
    <t>Variation dette fournisseur</t>
  </si>
  <si>
    <t>Dette fournisseur</t>
  </si>
  <si>
    <t>Variation dette sociale</t>
  </si>
  <si>
    <t>Dette sociale</t>
  </si>
  <si>
    <t>Variation dette frais de comm</t>
  </si>
  <si>
    <t>Dette frais de comm</t>
  </si>
  <si>
    <t>Variation du BFR</t>
  </si>
  <si>
    <t>BFR cumulé</t>
  </si>
  <si>
    <t>ETE</t>
  </si>
  <si>
    <t>FR</t>
  </si>
  <si>
    <t>En mois</t>
  </si>
  <si>
    <t xml:space="preserve">Durée des cycles </t>
  </si>
  <si>
    <r>
      <t xml:space="preserve">En </t>
    </r>
    <r>
      <rPr>
        <sz val="11"/>
        <color theme="1"/>
        <rFont val="Calibri"/>
        <family val="2"/>
      </rPr>
      <t>€</t>
    </r>
  </si>
  <si>
    <t>Modélisation du cycle d'exploitation</t>
  </si>
  <si>
    <t>Simulation de l'activité d'une entreprise</t>
  </si>
  <si>
    <r>
      <t xml:space="preserve">En </t>
    </r>
    <r>
      <rPr>
        <sz val="11"/>
        <color theme="1"/>
        <rFont val="Calibri"/>
        <family val="2"/>
      </rPr>
      <t>€ / mois</t>
    </r>
  </si>
  <si>
    <t># Appro</t>
  </si>
  <si>
    <t># Comm</t>
  </si>
  <si>
    <t># Prod</t>
  </si>
  <si>
    <t>Libellé du cycle</t>
  </si>
  <si>
    <t>Conditions initiales</t>
  </si>
  <si>
    <t>Stock initiale MP</t>
  </si>
  <si>
    <t>Stock initiale EC</t>
  </si>
  <si>
    <t>Stock initiale PF</t>
  </si>
  <si>
    <t>Variation de stock MP</t>
  </si>
  <si>
    <t>paramètres</t>
  </si>
  <si>
    <t>Cycles</t>
  </si>
  <si>
    <t>Coûts</t>
  </si>
  <si>
    <t>Prix</t>
  </si>
  <si>
    <t>Crédit</t>
  </si>
  <si>
    <t>Id</t>
  </si>
  <si>
    <t>Stock MP (Bilan)</t>
  </si>
  <si>
    <t xml:space="preserve">Stock EC </t>
  </si>
  <si>
    <t>Stock PF</t>
  </si>
  <si>
    <t>Variation EC (Prod stockée)</t>
  </si>
  <si>
    <t>Variation PF (Prod stockée)</t>
  </si>
  <si>
    <t>Coût de commercialisation</t>
  </si>
  <si>
    <t>Coût de production</t>
  </si>
  <si>
    <t>Décaissement</t>
  </si>
  <si>
    <t>Encaissement</t>
  </si>
  <si>
    <t>Coût de comm (HT)</t>
  </si>
  <si>
    <t>Coût de prod (salaires sans TVA)</t>
  </si>
  <si>
    <t>Hypothèse : TVA avec le régime de droit commun : sur les débit ==&gt; à la réception de la facture ça sera déductible</t>
  </si>
  <si>
    <t>TVA récupérable (déductible)</t>
  </si>
  <si>
    <t>Solde TVA à payer du mois</t>
  </si>
  <si>
    <t>Paiement TVA (décaissement)</t>
  </si>
  <si>
    <t>Crédit de TVA</t>
  </si>
  <si>
    <t>à refaire</t>
  </si>
  <si>
    <t>Les 5 premiers mois on prend en compte les crédits de TVA</t>
  </si>
  <si>
    <t>Créance client</t>
  </si>
  <si>
    <t>Solde dette fiscale</t>
  </si>
  <si>
    <t>Créance fiscales</t>
  </si>
  <si>
    <t>Dette fournisseurs</t>
  </si>
  <si>
    <t>Dettes fiscales</t>
  </si>
  <si>
    <t>Stock</t>
  </si>
  <si>
    <t>/!\ Attention TVA cumulatif</t>
  </si>
  <si>
    <t>La dette fournisseur est de 120 à partir du deuxième mois car il y a 2 mois de délais fournisseur</t>
  </si>
  <si>
    <t>Calculer la variation de tréso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</si>
</sst>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center"/>
    </xf>
    <xf numFmtId="0" fontId="1" fillId="4" borderId="0" xfId="0" applyFont="1" applyFill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2" borderId="0" xfId="0" applyFill="1" applyAlignment="1"/>
    <xf numFmtId="9" fontId="0" fillId="0" borderId="0" xfId="0" applyNumberFormat="1" applyAlignment="1">
      <alignment horizontal="center"/>
    </xf>
    <xf numFmtId="0" fontId="1" fillId="0" borderId="0" xfId="0" applyFont="1"/>
    <xf numFmtId="0" fontId="1" fillId="2" borderId="0" xfId="0" applyFont="1" applyFill="1" applyAlignment="1"/>
    <xf numFmtId="0" fontId="5" fillId="0" borderId="0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43" fontId="0" fillId="0" borderId="0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7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0" fillId="5" borderId="0" xfId="0" applyFill="1" applyBorder="1" applyAlignment="1">
      <alignment horizontal="center"/>
    </xf>
    <xf numFmtId="0" fontId="0" fillId="5" borderId="0" xfId="0" applyFill="1" applyAlignment="1">
      <alignment horizontal="center"/>
    </xf>
  </cellXfs>
  <cellStyles count="2">
    <cellStyle name="Milliers" xfId="1" builtinId="3"/>
    <cellStyle name="Normal" xfId="0" builtinId="0"/>
  </cellStyles>
  <dxfs count="3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5.7606046038561301E-2"/>
          <c:y val="2.6102485880364432E-2"/>
          <c:w val="0.9244965141069893"/>
          <c:h val="0.89941245825947158"/>
        </c:manualLayout>
      </c:layout>
      <c:scatterChart>
        <c:scatterStyle val="smoothMarker"/>
        <c:ser>
          <c:idx val="1"/>
          <c:order val="0"/>
          <c:tx>
            <c:strRef>
              <c:f>Modele!$C$105</c:f>
              <c:strCache>
                <c:ptCount val="1"/>
                <c:pt idx="0">
                  <c:v>ETE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Modele!$D$8:$AG$8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Modele!$D$105:$AG$105</c:f>
              <c:numCache>
                <c:formatCode>General</c:formatCode>
                <c:ptCount val="30"/>
                <c:pt idx="0">
                  <c:v>110</c:v>
                </c:pt>
                <c:pt idx="1">
                  <c:v>-20</c:v>
                </c:pt>
                <c:pt idx="2">
                  <c:v>-150</c:v>
                </c:pt>
                <c:pt idx="3">
                  <c:v>-100</c:v>
                </c:pt>
                <c:pt idx="4">
                  <c:v>0</c:v>
                </c:pt>
                <c:pt idx="5">
                  <c:v>200</c:v>
                </c:pt>
                <c:pt idx="6">
                  <c:v>20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Modele!$C$103</c:f>
              <c:strCache>
                <c:ptCount val="1"/>
                <c:pt idx="0">
                  <c:v>BFR cumulé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Modele!$D$8:$AG$8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Modele!$D$103:$AG$103</c:f>
              <c:numCache>
                <c:formatCode>General</c:formatCode>
                <c:ptCount val="30"/>
                <c:pt idx="0">
                  <c:v>-110</c:v>
                </c:pt>
                <c:pt idx="1">
                  <c:v>-90</c:v>
                </c:pt>
                <c:pt idx="2">
                  <c:v>60</c:v>
                </c:pt>
                <c:pt idx="3">
                  <c:v>190</c:v>
                </c:pt>
                <c:pt idx="4">
                  <c:v>220</c:v>
                </c:pt>
                <c:pt idx="5">
                  <c:v>50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Modele!$C$107</c:f>
              <c:strCache>
                <c:ptCount val="1"/>
                <c:pt idx="0">
                  <c:v>FR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Modele!$D$8:$AG$8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Modele!$D$107:$AG$107</c:f>
              <c:numCache>
                <c:formatCode>General</c:formatCode>
                <c:ptCount val="30"/>
                <c:pt idx="0">
                  <c:v>-110</c:v>
                </c:pt>
                <c:pt idx="1">
                  <c:v>-90</c:v>
                </c:pt>
                <c:pt idx="2">
                  <c:v>-20</c:v>
                </c:pt>
                <c:pt idx="3">
                  <c:v>2</c:v>
                </c:pt>
                <c:pt idx="4">
                  <c:v>-106</c:v>
                </c:pt>
                <c:pt idx="5">
                  <c:v>-244</c:v>
                </c:pt>
                <c:pt idx="6">
                  <c:v>-212</c:v>
                </c:pt>
                <c:pt idx="7">
                  <c:v>-190</c:v>
                </c:pt>
                <c:pt idx="8">
                  <c:v>-168</c:v>
                </c:pt>
                <c:pt idx="9">
                  <c:v>-146</c:v>
                </c:pt>
                <c:pt idx="10">
                  <c:v>-124</c:v>
                </c:pt>
                <c:pt idx="11">
                  <c:v>-102</c:v>
                </c:pt>
                <c:pt idx="12">
                  <c:v>-80</c:v>
                </c:pt>
                <c:pt idx="13">
                  <c:v>-58</c:v>
                </c:pt>
                <c:pt idx="14">
                  <c:v>-36</c:v>
                </c:pt>
                <c:pt idx="15">
                  <c:v>-14</c:v>
                </c:pt>
                <c:pt idx="16">
                  <c:v>8</c:v>
                </c:pt>
                <c:pt idx="17">
                  <c:v>30</c:v>
                </c:pt>
                <c:pt idx="18">
                  <c:v>52</c:v>
                </c:pt>
                <c:pt idx="19">
                  <c:v>74</c:v>
                </c:pt>
                <c:pt idx="20">
                  <c:v>96</c:v>
                </c:pt>
                <c:pt idx="21">
                  <c:v>118</c:v>
                </c:pt>
                <c:pt idx="22">
                  <c:v>140</c:v>
                </c:pt>
                <c:pt idx="23">
                  <c:v>162</c:v>
                </c:pt>
                <c:pt idx="24">
                  <c:v>184</c:v>
                </c:pt>
                <c:pt idx="25">
                  <c:v>206</c:v>
                </c:pt>
                <c:pt idx="26">
                  <c:v>228</c:v>
                </c:pt>
                <c:pt idx="27">
                  <c:v>250</c:v>
                </c:pt>
                <c:pt idx="28">
                  <c:v>272</c:v>
                </c:pt>
                <c:pt idx="29">
                  <c:v>294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Modele!$C$87</c:f>
              <c:strCache>
                <c:ptCount val="1"/>
                <c:pt idx="0">
                  <c:v>Tréso cumulée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Modele!$D$8:$AG$8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Modele!$D$87:$AG$87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-80</c:v>
                </c:pt>
                <c:pt idx="3">
                  <c:v>-188</c:v>
                </c:pt>
                <c:pt idx="4">
                  <c:v>-326</c:v>
                </c:pt>
                <c:pt idx="5">
                  <c:v>-294</c:v>
                </c:pt>
                <c:pt idx="6">
                  <c:v>-272</c:v>
                </c:pt>
                <c:pt idx="7">
                  <c:v>-250</c:v>
                </c:pt>
                <c:pt idx="8">
                  <c:v>-228</c:v>
                </c:pt>
                <c:pt idx="9">
                  <c:v>-206</c:v>
                </c:pt>
                <c:pt idx="10">
                  <c:v>-184</c:v>
                </c:pt>
                <c:pt idx="11">
                  <c:v>-162</c:v>
                </c:pt>
                <c:pt idx="12">
                  <c:v>-140</c:v>
                </c:pt>
                <c:pt idx="13">
                  <c:v>-118</c:v>
                </c:pt>
                <c:pt idx="14">
                  <c:v>-96</c:v>
                </c:pt>
                <c:pt idx="15">
                  <c:v>-74</c:v>
                </c:pt>
                <c:pt idx="16">
                  <c:v>-52</c:v>
                </c:pt>
                <c:pt idx="17">
                  <c:v>-30</c:v>
                </c:pt>
                <c:pt idx="18">
                  <c:v>-8</c:v>
                </c:pt>
                <c:pt idx="19">
                  <c:v>14</c:v>
                </c:pt>
                <c:pt idx="20">
                  <c:v>36</c:v>
                </c:pt>
                <c:pt idx="21">
                  <c:v>58</c:v>
                </c:pt>
                <c:pt idx="22">
                  <c:v>80</c:v>
                </c:pt>
                <c:pt idx="23">
                  <c:v>102</c:v>
                </c:pt>
                <c:pt idx="24">
                  <c:v>124</c:v>
                </c:pt>
                <c:pt idx="25">
                  <c:v>146</c:v>
                </c:pt>
                <c:pt idx="26">
                  <c:v>168</c:v>
                </c:pt>
                <c:pt idx="27">
                  <c:v>190</c:v>
                </c:pt>
                <c:pt idx="28">
                  <c:v>212</c:v>
                </c:pt>
                <c:pt idx="29">
                  <c:v>234</c:v>
                </c:pt>
              </c:numCache>
            </c:numRef>
          </c:yVal>
          <c:smooth val="1"/>
        </c:ser>
        <c:ser>
          <c:idx val="4"/>
          <c:order val="4"/>
          <c:tx>
            <c:v>EBE</c:v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xVal>
            <c:numRef>
              <c:f>Modele!$D$8:$AG$8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Modele!$D$61:$AG$61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</c:numCache>
            </c:numRef>
          </c:yVal>
          <c:smooth val="1"/>
        </c:ser>
        <c:ser>
          <c:idx val="5"/>
          <c:order val="5"/>
          <c:tx>
            <c:v>BFR</c:v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Modele!$D$8:$AG$8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Modele!$D$117:$AG$117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80</c:v>
                </c:pt>
                <c:pt idx="3">
                  <c:v>210</c:v>
                </c:pt>
                <c:pt idx="4">
                  <c:v>370</c:v>
                </c:pt>
                <c:pt idx="5">
                  <c:v>360</c:v>
                </c:pt>
                <c:pt idx="6">
                  <c:v>360</c:v>
                </c:pt>
                <c:pt idx="7">
                  <c:v>360</c:v>
                </c:pt>
                <c:pt idx="8">
                  <c:v>360</c:v>
                </c:pt>
                <c:pt idx="9">
                  <c:v>360</c:v>
                </c:pt>
                <c:pt idx="10">
                  <c:v>360</c:v>
                </c:pt>
                <c:pt idx="11">
                  <c:v>360</c:v>
                </c:pt>
                <c:pt idx="12">
                  <c:v>360</c:v>
                </c:pt>
                <c:pt idx="13">
                  <c:v>360</c:v>
                </c:pt>
                <c:pt idx="14">
                  <c:v>360</c:v>
                </c:pt>
                <c:pt idx="15">
                  <c:v>360</c:v>
                </c:pt>
                <c:pt idx="16">
                  <c:v>360</c:v>
                </c:pt>
                <c:pt idx="17">
                  <c:v>360</c:v>
                </c:pt>
                <c:pt idx="18">
                  <c:v>360</c:v>
                </c:pt>
                <c:pt idx="19">
                  <c:v>360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360</c:v>
                </c:pt>
                <c:pt idx="24">
                  <c:v>360</c:v>
                </c:pt>
                <c:pt idx="25">
                  <c:v>360</c:v>
                </c:pt>
                <c:pt idx="26">
                  <c:v>360</c:v>
                </c:pt>
                <c:pt idx="27">
                  <c:v>360</c:v>
                </c:pt>
                <c:pt idx="28">
                  <c:v>360</c:v>
                </c:pt>
                <c:pt idx="29">
                  <c:v>360</c:v>
                </c:pt>
              </c:numCache>
            </c:numRef>
          </c:yVal>
          <c:smooth val="1"/>
        </c:ser>
        <c:dLbls/>
        <c:axId val="62659968"/>
        <c:axId val="62678528"/>
      </c:scatterChart>
      <c:valAx>
        <c:axId val="62659968"/>
        <c:scaling>
          <c:orientation val="minMax"/>
          <c:max val="30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Mois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78528"/>
        <c:crossesAt val="-300"/>
        <c:crossBetween val="midCat"/>
      </c:valAx>
      <c:valAx>
        <c:axId val="62678528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Montant en €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659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3768810870489089"/>
          <c:y val="2.3036649214659685E-2"/>
          <c:w val="0.55512185693606242"/>
          <c:h val="4.293935771117615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" right="0.7" top="0.75" bottom="0.75" header="0.3" footer="0.3"/>
  <pageSetup paperSize="9" orientation="landscape" r:id="rId1"/>
  <drawing r:id="rId2"/>
  <legacyDrawing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0.84476</cdr:x>
      <cdr:y>0.90404</cdr:y>
    </cdr:from>
    <cdr:to>
      <cdr:x>0.97523</cdr:x>
      <cdr:y>0.93434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58125" y="5499918"/>
          <a:ext cx="1213669" cy="184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0.85219</cdr:x>
      <cdr:y>0.75379</cdr:y>
    </cdr:from>
    <cdr:to>
      <cdr:x>0.95623</cdr:x>
      <cdr:y>0.79419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927258" y="4585827"/>
          <a:ext cx="967863" cy="245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152"/>
  <sheetViews>
    <sheetView showGridLines="0" topLeftCell="A16" workbookViewId="0">
      <selection activeCell="F35" sqref="F35"/>
    </sheetView>
  </sheetViews>
  <sheetFormatPr baseColWidth="10" defaultColWidth="8.88671875" defaultRowHeight="14.4"/>
  <cols>
    <col min="1" max="1" width="3.88671875" customWidth="1"/>
    <col min="2" max="2" width="11.109375" customWidth="1"/>
    <col min="3" max="3" width="15.109375" customWidth="1"/>
    <col min="4" max="4" width="6.109375" customWidth="1"/>
    <col min="5" max="5" width="7.88671875" style="1" bestFit="1" customWidth="1"/>
    <col min="6" max="6" width="13.33203125" bestFit="1" customWidth="1"/>
    <col min="12" max="12" width="8.88671875" style="1"/>
    <col min="15" max="15" width="2.6640625" bestFit="1" customWidth="1"/>
    <col min="17" max="17" width="2.6640625" customWidth="1"/>
    <col min="18" max="18" width="4" bestFit="1" customWidth="1"/>
    <col min="20" max="20" width="2.6640625" customWidth="1"/>
    <col min="21" max="21" width="4" bestFit="1" customWidth="1"/>
    <col min="23" max="24" width="2.6640625" customWidth="1"/>
  </cols>
  <sheetData>
    <row r="1" spans="2:25">
      <c r="P1" t="s">
        <v>76</v>
      </c>
    </row>
    <row r="2" spans="2:25">
      <c r="O2" t="s">
        <v>81</v>
      </c>
      <c r="P2" t="s">
        <v>77</v>
      </c>
      <c r="R2" t="s">
        <v>81</v>
      </c>
      <c r="S2" t="s">
        <v>78</v>
      </c>
      <c r="U2" t="s">
        <v>81</v>
      </c>
      <c r="V2" t="s">
        <v>79</v>
      </c>
      <c r="X2" t="s">
        <v>81</v>
      </c>
      <c r="Y2" t="s">
        <v>80</v>
      </c>
    </row>
    <row r="3" spans="2:25">
      <c r="O3">
        <v>1</v>
      </c>
      <c r="P3" s="38">
        <v>1</v>
      </c>
      <c r="R3">
        <v>1</v>
      </c>
      <c r="S3" s="38">
        <v>1</v>
      </c>
      <c r="U3">
        <v>1</v>
      </c>
      <c r="V3" s="38">
        <v>1</v>
      </c>
      <c r="X3">
        <v>1</v>
      </c>
      <c r="Y3" s="38">
        <v>1</v>
      </c>
    </row>
    <row r="4" spans="2:25">
      <c r="B4" s="10" t="s">
        <v>26</v>
      </c>
      <c r="O4">
        <v>2</v>
      </c>
      <c r="P4" s="38">
        <v>2</v>
      </c>
      <c r="R4">
        <v>2</v>
      </c>
      <c r="S4" s="38">
        <v>2</v>
      </c>
      <c r="U4">
        <v>2</v>
      </c>
      <c r="V4" s="38">
        <v>2</v>
      </c>
      <c r="X4">
        <v>2</v>
      </c>
      <c r="Y4" s="38">
        <v>2</v>
      </c>
    </row>
    <row r="5" spans="2:25">
      <c r="B5" t="s">
        <v>14</v>
      </c>
      <c r="C5" t="s">
        <v>0</v>
      </c>
      <c r="O5">
        <v>3</v>
      </c>
      <c r="P5" s="38">
        <v>3</v>
      </c>
      <c r="R5">
        <v>3</v>
      </c>
      <c r="S5" s="38">
        <v>3</v>
      </c>
      <c r="U5">
        <v>3</v>
      </c>
      <c r="V5" s="38">
        <v>3</v>
      </c>
      <c r="X5">
        <v>3</v>
      </c>
      <c r="Y5" s="38">
        <v>3</v>
      </c>
    </row>
    <row r="6" spans="2:25">
      <c r="B6" t="s">
        <v>15</v>
      </c>
      <c r="C6" t="s">
        <v>1</v>
      </c>
      <c r="O6">
        <v>4</v>
      </c>
      <c r="P6" s="38">
        <v>4</v>
      </c>
      <c r="R6">
        <v>4</v>
      </c>
      <c r="S6" s="38">
        <v>4</v>
      </c>
      <c r="U6">
        <v>4</v>
      </c>
      <c r="V6" s="38">
        <v>4</v>
      </c>
      <c r="X6">
        <v>4</v>
      </c>
      <c r="Y6" s="38">
        <v>4</v>
      </c>
    </row>
    <row r="7" spans="2:25">
      <c r="B7" t="s">
        <v>16</v>
      </c>
      <c r="C7" t="s">
        <v>2</v>
      </c>
      <c r="O7">
        <v>5</v>
      </c>
      <c r="P7" s="38">
        <v>5</v>
      </c>
      <c r="R7">
        <v>5</v>
      </c>
      <c r="S7" s="38">
        <v>5</v>
      </c>
      <c r="U7">
        <v>5</v>
      </c>
      <c r="V7" s="38">
        <v>5</v>
      </c>
      <c r="X7">
        <v>5</v>
      </c>
      <c r="Y7" s="38">
        <v>5</v>
      </c>
    </row>
    <row r="8" spans="2:25">
      <c r="B8" t="s">
        <v>27</v>
      </c>
      <c r="C8" t="s">
        <v>32</v>
      </c>
      <c r="R8">
        <v>6</v>
      </c>
      <c r="S8" s="38">
        <v>6</v>
      </c>
      <c r="U8">
        <v>6</v>
      </c>
      <c r="V8" s="38">
        <v>6</v>
      </c>
      <c r="X8">
        <v>6</v>
      </c>
      <c r="Y8" s="38">
        <v>6</v>
      </c>
    </row>
    <row r="9" spans="2:25">
      <c r="B9" t="s">
        <v>28</v>
      </c>
      <c r="C9" t="s">
        <v>29</v>
      </c>
      <c r="R9">
        <v>7</v>
      </c>
      <c r="S9" s="38">
        <v>7</v>
      </c>
      <c r="U9">
        <v>7</v>
      </c>
      <c r="V9" s="38">
        <v>7</v>
      </c>
      <c r="X9">
        <v>7</v>
      </c>
      <c r="Y9" s="38">
        <v>7</v>
      </c>
    </row>
    <row r="10" spans="2:25">
      <c r="B10" t="s">
        <v>30</v>
      </c>
      <c r="C10" t="s">
        <v>31</v>
      </c>
      <c r="R10">
        <v>8</v>
      </c>
      <c r="S10" s="38">
        <v>8</v>
      </c>
      <c r="U10">
        <v>8</v>
      </c>
      <c r="V10" s="38">
        <v>8</v>
      </c>
    </row>
    <row r="11" spans="2:25">
      <c r="R11">
        <v>9</v>
      </c>
      <c r="S11" s="38">
        <v>9</v>
      </c>
      <c r="U11">
        <v>9</v>
      </c>
      <c r="V11" s="38">
        <v>9</v>
      </c>
    </row>
    <row r="12" spans="2:25">
      <c r="R12">
        <v>10</v>
      </c>
      <c r="S12" s="38">
        <v>10</v>
      </c>
      <c r="U12">
        <v>10</v>
      </c>
      <c r="V12" s="38">
        <v>10</v>
      </c>
    </row>
    <row r="13" spans="2:25">
      <c r="R13">
        <v>11</v>
      </c>
      <c r="S13" s="38">
        <v>11</v>
      </c>
      <c r="U13">
        <v>11</v>
      </c>
      <c r="V13" s="38">
        <v>11</v>
      </c>
    </row>
    <row r="14" spans="2:25">
      <c r="R14">
        <v>12</v>
      </c>
      <c r="S14" s="38">
        <v>12</v>
      </c>
      <c r="U14">
        <v>12</v>
      </c>
      <c r="V14" s="38">
        <v>12</v>
      </c>
    </row>
    <row r="15" spans="2:25">
      <c r="B15" s="22" t="s">
        <v>62</v>
      </c>
      <c r="C15" s="19"/>
      <c r="D15" s="19"/>
      <c r="E15" s="2" t="s">
        <v>61</v>
      </c>
      <c r="F15" s="2" t="s">
        <v>70</v>
      </c>
      <c r="R15">
        <v>13</v>
      </c>
      <c r="S15" s="38">
        <v>13</v>
      </c>
      <c r="U15">
        <v>13</v>
      </c>
      <c r="V15" s="38">
        <v>13</v>
      </c>
    </row>
    <row r="16" spans="2:25">
      <c r="B16" t="s">
        <v>0</v>
      </c>
      <c r="E16" s="1">
        <v>1</v>
      </c>
      <c r="F16" t="s">
        <v>14</v>
      </c>
      <c r="R16">
        <v>14</v>
      </c>
      <c r="S16" s="38">
        <v>14</v>
      </c>
      <c r="U16">
        <v>14</v>
      </c>
      <c r="V16" s="38">
        <v>14</v>
      </c>
    </row>
    <row r="17" spans="2:22">
      <c r="B17" t="s">
        <v>1</v>
      </c>
      <c r="E17" s="1">
        <v>2</v>
      </c>
      <c r="F17" t="s">
        <v>15</v>
      </c>
      <c r="R17">
        <v>15</v>
      </c>
      <c r="S17" s="38">
        <v>15</v>
      </c>
      <c r="U17">
        <v>15</v>
      </c>
      <c r="V17" s="38">
        <v>15</v>
      </c>
    </row>
    <row r="18" spans="2:22">
      <c r="B18" t="s">
        <v>2</v>
      </c>
      <c r="E18" s="1">
        <v>1</v>
      </c>
      <c r="F18" t="s">
        <v>16</v>
      </c>
      <c r="R18">
        <v>16</v>
      </c>
      <c r="S18" s="38">
        <v>16</v>
      </c>
      <c r="U18">
        <v>16</v>
      </c>
      <c r="V18" s="38">
        <v>16</v>
      </c>
    </row>
    <row r="19" spans="2:22">
      <c r="R19">
        <v>17</v>
      </c>
      <c r="S19" s="38">
        <v>17</v>
      </c>
      <c r="U19">
        <v>17</v>
      </c>
      <c r="V19" s="38">
        <v>17</v>
      </c>
    </row>
    <row r="20" spans="2:22">
      <c r="B20" s="22" t="s">
        <v>3</v>
      </c>
      <c r="C20" s="19"/>
      <c r="D20" s="19"/>
      <c r="E20" s="2" t="s">
        <v>63</v>
      </c>
      <c r="F20" s="2" t="s">
        <v>66</v>
      </c>
      <c r="R20">
        <v>18</v>
      </c>
      <c r="S20" s="38">
        <v>18</v>
      </c>
      <c r="U20">
        <v>18</v>
      </c>
      <c r="V20" s="38">
        <v>18</v>
      </c>
    </row>
    <row r="21" spans="2:22">
      <c r="B21" t="s">
        <v>23</v>
      </c>
      <c r="E21" s="1">
        <v>50</v>
      </c>
      <c r="F21">
        <f>cout_achat_MP/duree_appro</f>
        <v>50</v>
      </c>
      <c r="R21">
        <v>19</v>
      </c>
      <c r="S21" s="38">
        <v>19</v>
      </c>
      <c r="U21">
        <v>19</v>
      </c>
      <c r="V21" s="38">
        <v>19</v>
      </c>
    </row>
    <row r="22" spans="2:22">
      <c r="B22" t="s">
        <v>24</v>
      </c>
      <c r="E22" s="1">
        <v>40</v>
      </c>
      <c r="F22">
        <f>cout_prod/duree_prod</f>
        <v>20</v>
      </c>
      <c r="R22">
        <v>20</v>
      </c>
      <c r="S22" s="38">
        <v>20</v>
      </c>
      <c r="U22">
        <v>20</v>
      </c>
      <c r="V22" s="38">
        <v>20</v>
      </c>
    </row>
    <row r="23" spans="2:22">
      <c r="B23" t="s">
        <v>25</v>
      </c>
      <c r="E23" s="1">
        <v>30</v>
      </c>
      <c r="F23">
        <f>cout_comm/duree_comm</f>
        <v>30</v>
      </c>
      <c r="R23">
        <v>21</v>
      </c>
      <c r="S23" s="38">
        <v>21</v>
      </c>
      <c r="U23">
        <v>21</v>
      </c>
      <c r="V23" s="38">
        <v>21</v>
      </c>
    </row>
    <row r="24" spans="2:22">
      <c r="R24">
        <v>22</v>
      </c>
      <c r="S24" s="38">
        <v>22</v>
      </c>
      <c r="U24">
        <v>22</v>
      </c>
      <c r="V24" s="38">
        <v>22</v>
      </c>
    </row>
    <row r="25" spans="2:22">
      <c r="B25" t="s">
        <v>4</v>
      </c>
      <c r="E25" s="1">
        <v>150</v>
      </c>
      <c r="F25">
        <f>chiffre_affaire/duree_comm</f>
        <v>150</v>
      </c>
      <c r="R25">
        <v>23</v>
      </c>
      <c r="S25" s="38">
        <v>23</v>
      </c>
      <c r="U25">
        <v>23</v>
      </c>
      <c r="V25" s="38">
        <v>23</v>
      </c>
    </row>
    <row r="26" spans="2:22">
      <c r="R26">
        <v>24</v>
      </c>
      <c r="S26" s="38">
        <v>24</v>
      </c>
      <c r="U26">
        <v>24</v>
      </c>
      <c r="V26" s="38">
        <v>24</v>
      </c>
    </row>
    <row r="27" spans="2:22">
      <c r="B27" s="22" t="s">
        <v>5</v>
      </c>
      <c r="C27" s="19"/>
      <c r="D27" s="19"/>
      <c r="E27" s="2" t="s">
        <v>61</v>
      </c>
      <c r="R27">
        <v>25</v>
      </c>
      <c r="S27" s="38">
        <v>25</v>
      </c>
      <c r="U27">
        <v>25</v>
      </c>
      <c r="V27" s="38">
        <v>25</v>
      </c>
    </row>
    <row r="28" spans="2:22">
      <c r="B28" t="s">
        <v>6</v>
      </c>
      <c r="E28" s="1">
        <v>2</v>
      </c>
      <c r="R28">
        <v>26</v>
      </c>
      <c r="S28" s="38">
        <v>26</v>
      </c>
      <c r="U28">
        <v>26</v>
      </c>
      <c r="V28" s="38">
        <v>26</v>
      </c>
    </row>
    <row r="29" spans="2:22">
      <c r="B29" t="s">
        <v>8</v>
      </c>
      <c r="E29" s="1">
        <v>2</v>
      </c>
      <c r="R29">
        <v>27</v>
      </c>
      <c r="S29" s="38">
        <v>27</v>
      </c>
      <c r="U29">
        <v>27</v>
      </c>
      <c r="V29" s="38">
        <v>27</v>
      </c>
    </row>
    <row r="30" spans="2:22">
      <c r="B30" t="s">
        <v>7</v>
      </c>
      <c r="E30" s="1">
        <v>1</v>
      </c>
      <c r="R30">
        <v>28</v>
      </c>
      <c r="S30" s="38">
        <v>28</v>
      </c>
      <c r="U30">
        <v>28</v>
      </c>
      <c r="V30" s="38">
        <v>28</v>
      </c>
    </row>
    <row r="31" spans="2:22">
      <c r="B31" t="s">
        <v>9</v>
      </c>
      <c r="E31" s="1">
        <v>1</v>
      </c>
      <c r="R31">
        <v>29</v>
      </c>
      <c r="S31" s="38">
        <v>29</v>
      </c>
      <c r="U31">
        <v>29</v>
      </c>
      <c r="V31" s="38">
        <v>29</v>
      </c>
    </row>
    <row r="32" spans="2:22">
      <c r="R32">
        <v>30</v>
      </c>
      <c r="S32" s="38">
        <v>30</v>
      </c>
      <c r="U32">
        <v>30</v>
      </c>
      <c r="V32" s="38">
        <v>30</v>
      </c>
    </row>
    <row r="33" spans="2:22">
      <c r="B33" s="21" t="s">
        <v>10</v>
      </c>
      <c r="E33" s="20">
        <v>0.4</v>
      </c>
      <c r="R33">
        <v>31</v>
      </c>
      <c r="S33" s="38">
        <v>31</v>
      </c>
      <c r="U33">
        <v>31</v>
      </c>
      <c r="V33" s="38">
        <v>31</v>
      </c>
    </row>
    <row r="34" spans="2:22">
      <c r="R34">
        <v>32</v>
      </c>
      <c r="S34" s="38">
        <v>32</v>
      </c>
      <c r="U34">
        <v>32</v>
      </c>
      <c r="V34" s="38">
        <v>32</v>
      </c>
    </row>
    <row r="35" spans="2:22">
      <c r="B35" s="21" t="s">
        <v>11</v>
      </c>
      <c r="E35" s="20">
        <v>0.2</v>
      </c>
      <c r="F35" t="s">
        <v>93</v>
      </c>
      <c r="R35">
        <v>33</v>
      </c>
      <c r="S35" s="38">
        <v>33</v>
      </c>
      <c r="U35">
        <v>33</v>
      </c>
      <c r="V35" s="38">
        <v>33</v>
      </c>
    </row>
    <row r="36" spans="2:22">
      <c r="R36">
        <v>34</v>
      </c>
      <c r="S36" s="38">
        <v>34</v>
      </c>
      <c r="U36">
        <v>34</v>
      </c>
      <c r="V36" s="38">
        <v>34</v>
      </c>
    </row>
    <row r="37" spans="2:22">
      <c r="B37" t="s">
        <v>12</v>
      </c>
      <c r="E37" s="1">
        <v>10</v>
      </c>
      <c r="R37">
        <v>35</v>
      </c>
      <c r="S37" s="38">
        <v>35</v>
      </c>
      <c r="U37">
        <v>35</v>
      </c>
      <c r="V37" s="38">
        <v>35</v>
      </c>
    </row>
    <row r="38" spans="2:22">
      <c r="R38">
        <v>36</v>
      </c>
      <c r="S38" s="38">
        <v>36</v>
      </c>
      <c r="U38">
        <v>36</v>
      </c>
      <c r="V38" s="38">
        <v>36</v>
      </c>
    </row>
    <row r="39" spans="2:22">
      <c r="B39" s="22" t="s">
        <v>71</v>
      </c>
      <c r="C39" s="22"/>
      <c r="D39" s="22"/>
      <c r="E39" s="2" t="s">
        <v>63</v>
      </c>
      <c r="R39">
        <v>37</v>
      </c>
      <c r="S39" s="38">
        <v>37</v>
      </c>
      <c r="U39">
        <v>37</v>
      </c>
      <c r="V39" s="38">
        <v>37</v>
      </c>
    </row>
    <row r="40" spans="2:22">
      <c r="B40" t="s">
        <v>72</v>
      </c>
      <c r="E40" s="1">
        <v>0</v>
      </c>
      <c r="R40">
        <v>38</v>
      </c>
      <c r="S40" s="38">
        <v>38</v>
      </c>
      <c r="U40">
        <v>38</v>
      </c>
      <c r="V40" s="38">
        <v>38</v>
      </c>
    </row>
    <row r="41" spans="2:22">
      <c r="B41" t="s">
        <v>73</v>
      </c>
      <c r="E41" s="1">
        <v>0</v>
      </c>
      <c r="R41">
        <v>39</v>
      </c>
      <c r="S41" s="38">
        <v>39</v>
      </c>
      <c r="U41">
        <v>39</v>
      </c>
      <c r="V41" s="38">
        <v>39</v>
      </c>
    </row>
    <row r="42" spans="2:22">
      <c r="B42" t="s">
        <v>74</v>
      </c>
      <c r="E42" s="1">
        <v>0</v>
      </c>
      <c r="R42">
        <v>40</v>
      </c>
      <c r="S42" s="38">
        <v>40</v>
      </c>
      <c r="U42">
        <v>40</v>
      </c>
      <c r="V42" s="38">
        <v>40</v>
      </c>
    </row>
    <row r="43" spans="2:22">
      <c r="R43">
        <v>41</v>
      </c>
      <c r="S43" s="38">
        <v>41</v>
      </c>
      <c r="U43">
        <v>41</v>
      </c>
      <c r="V43" s="38">
        <v>41</v>
      </c>
    </row>
    <row r="44" spans="2:22">
      <c r="R44">
        <v>42</v>
      </c>
      <c r="S44" s="38">
        <v>42</v>
      </c>
      <c r="U44">
        <v>42</v>
      </c>
      <c r="V44" s="38">
        <v>42</v>
      </c>
    </row>
    <row r="45" spans="2:22">
      <c r="R45">
        <v>43</v>
      </c>
      <c r="S45" s="38">
        <v>43</v>
      </c>
      <c r="U45">
        <v>43</v>
      </c>
      <c r="V45" s="38">
        <v>43</v>
      </c>
    </row>
    <row r="46" spans="2:22">
      <c r="R46">
        <v>44</v>
      </c>
      <c r="S46" s="38">
        <v>44</v>
      </c>
      <c r="U46">
        <v>44</v>
      </c>
      <c r="V46" s="38">
        <v>44</v>
      </c>
    </row>
    <row r="47" spans="2:22">
      <c r="R47">
        <v>45</v>
      </c>
      <c r="S47" s="38">
        <v>45</v>
      </c>
      <c r="U47">
        <v>45</v>
      </c>
      <c r="V47" s="38">
        <v>45</v>
      </c>
    </row>
    <row r="48" spans="2:22">
      <c r="R48">
        <v>46</v>
      </c>
      <c r="S48" s="38">
        <v>46</v>
      </c>
      <c r="U48">
        <v>46</v>
      </c>
      <c r="V48" s="38">
        <v>46</v>
      </c>
    </row>
    <row r="49" spans="18:22">
      <c r="R49">
        <v>47</v>
      </c>
      <c r="S49" s="38">
        <v>47</v>
      </c>
      <c r="U49">
        <v>47</v>
      </c>
      <c r="V49" s="38">
        <v>47</v>
      </c>
    </row>
    <row r="50" spans="18:22">
      <c r="R50">
        <v>48</v>
      </c>
      <c r="S50" s="38">
        <v>48</v>
      </c>
      <c r="U50">
        <v>48</v>
      </c>
      <c r="V50" s="38">
        <v>48</v>
      </c>
    </row>
    <row r="51" spans="18:22">
      <c r="R51">
        <v>49</v>
      </c>
      <c r="S51" s="38">
        <v>49</v>
      </c>
      <c r="U51">
        <v>49</v>
      </c>
      <c r="V51" s="38">
        <v>49</v>
      </c>
    </row>
    <row r="52" spans="18:22">
      <c r="R52">
        <v>50</v>
      </c>
      <c r="S52" s="38">
        <v>50</v>
      </c>
      <c r="U52">
        <v>50</v>
      </c>
      <c r="V52" s="38">
        <v>50</v>
      </c>
    </row>
    <row r="53" spans="18:22">
      <c r="R53">
        <v>51</v>
      </c>
      <c r="S53" s="38">
        <v>51</v>
      </c>
      <c r="U53">
        <v>51</v>
      </c>
      <c r="V53" s="38">
        <v>51</v>
      </c>
    </row>
    <row r="54" spans="18:22">
      <c r="R54">
        <v>52</v>
      </c>
      <c r="S54" s="38">
        <v>52</v>
      </c>
      <c r="U54">
        <v>52</v>
      </c>
      <c r="V54" s="38">
        <v>52</v>
      </c>
    </row>
    <row r="55" spans="18:22">
      <c r="R55">
        <v>53</v>
      </c>
      <c r="S55" s="38">
        <v>53</v>
      </c>
      <c r="U55">
        <v>53</v>
      </c>
      <c r="V55" s="38">
        <v>53</v>
      </c>
    </row>
    <row r="56" spans="18:22">
      <c r="R56">
        <v>54</v>
      </c>
      <c r="S56" s="38">
        <v>54</v>
      </c>
      <c r="U56">
        <v>54</v>
      </c>
      <c r="V56" s="38">
        <v>54</v>
      </c>
    </row>
    <row r="57" spans="18:22">
      <c r="R57">
        <v>55</v>
      </c>
      <c r="S57" s="38">
        <v>55</v>
      </c>
      <c r="U57">
        <v>55</v>
      </c>
      <c r="V57" s="38">
        <v>55</v>
      </c>
    </row>
    <row r="58" spans="18:22">
      <c r="R58">
        <v>56</v>
      </c>
      <c r="S58" s="38">
        <v>56</v>
      </c>
      <c r="U58">
        <v>56</v>
      </c>
      <c r="V58" s="38">
        <v>56</v>
      </c>
    </row>
    <row r="59" spans="18:22">
      <c r="R59">
        <v>57</v>
      </c>
      <c r="S59" s="38">
        <v>57</v>
      </c>
      <c r="U59">
        <v>57</v>
      </c>
      <c r="V59" s="38">
        <v>57</v>
      </c>
    </row>
    <row r="60" spans="18:22">
      <c r="R60">
        <v>58</v>
      </c>
      <c r="S60" s="38">
        <v>58</v>
      </c>
      <c r="U60">
        <v>58</v>
      </c>
      <c r="V60" s="38">
        <v>58</v>
      </c>
    </row>
    <row r="61" spans="18:22">
      <c r="R61">
        <v>59</v>
      </c>
      <c r="S61" s="38">
        <v>59</v>
      </c>
      <c r="U61">
        <v>59</v>
      </c>
      <c r="V61" s="38">
        <v>59</v>
      </c>
    </row>
    <row r="62" spans="18:22">
      <c r="R62">
        <v>60</v>
      </c>
      <c r="S62" s="38">
        <v>60</v>
      </c>
      <c r="U62">
        <v>60</v>
      </c>
      <c r="V62" s="38">
        <v>60</v>
      </c>
    </row>
    <row r="63" spans="18:22">
      <c r="R63">
        <v>61</v>
      </c>
      <c r="S63" s="38">
        <v>61</v>
      </c>
      <c r="U63">
        <v>61</v>
      </c>
      <c r="V63" s="38">
        <v>61</v>
      </c>
    </row>
    <row r="64" spans="18:22">
      <c r="R64">
        <v>62</v>
      </c>
      <c r="S64" s="38">
        <v>62</v>
      </c>
      <c r="U64">
        <v>62</v>
      </c>
      <c r="V64" s="38">
        <v>62</v>
      </c>
    </row>
    <row r="65" spans="18:22">
      <c r="R65">
        <v>63</v>
      </c>
      <c r="S65" s="38">
        <v>63</v>
      </c>
      <c r="U65">
        <v>63</v>
      </c>
      <c r="V65" s="38">
        <v>63</v>
      </c>
    </row>
    <row r="66" spans="18:22">
      <c r="R66">
        <v>64</v>
      </c>
      <c r="S66" s="38">
        <v>64</v>
      </c>
      <c r="U66">
        <v>64</v>
      </c>
      <c r="V66" s="38">
        <v>64</v>
      </c>
    </row>
    <row r="67" spans="18:22">
      <c r="R67">
        <v>65</v>
      </c>
      <c r="S67" s="38">
        <v>65</v>
      </c>
      <c r="U67">
        <v>65</v>
      </c>
      <c r="V67" s="38">
        <v>65</v>
      </c>
    </row>
    <row r="68" spans="18:22">
      <c r="R68">
        <v>66</v>
      </c>
      <c r="S68" s="38">
        <v>66</v>
      </c>
      <c r="U68">
        <v>66</v>
      </c>
      <c r="V68" s="38">
        <v>66</v>
      </c>
    </row>
    <row r="69" spans="18:22">
      <c r="R69">
        <v>67</v>
      </c>
      <c r="S69" s="38">
        <v>67</v>
      </c>
      <c r="U69">
        <v>67</v>
      </c>
      <c r="V69" s="38">
        <v>67</v>
      </c>
    </row>
    <row r="70" spans="18:22">
      <c r="R70">
        <v>68</v>
      </c>
      <c r="S70" s="38">
        <v>68</v>
      </c>
      <c r="U70">
        <v>68</v>
      </c>
      <c r="V70" s="38">
        <v>68</v>
      </c>
    </row>
    <row r="71" spans="18:22">
      <c r="R71">
        <v>69</v>
      </c>
      <c r="S71" s="38">
        <v>69</v>
      </c>
      <c r="U71">
        <v>69</v>
      </c>
      <c r="V71" s="38">
        <v>69</v>
      </c>
    </row>
    <row r="72" spans="18:22">
      <c r="R72">
        <v>70</v>
      </c>
      <c r="S72" s="38">
        <v>70</v>
      </c>
      <c r="U72">
        <v>70</v>
      </c>
      <c r="V72" s="38">
        <v>70</v>
      </c>
    </row>
    <row r="73" spans="18:22">
      <c r="R73">
        <v>71</v>
      </c>
      <c r="S73" s="38">
        <v>71</v>
      </c>
      <c r="U73">
        <v>71</v>
      </c>
      <c r="V73" s="38">
        <v>71</v>
      </c>
    </row>
    <row r="74" spans="18:22">
      <c r="R74">
        <v>72</v>
      </c>
      <c r="S74" s="38">
        <v>72</v>
      </c>
      <c r="U74">
        <v>72</v>
      </c>
      <c r="V74" s="38">
        <v>72</v>
      </c>
    </row>
    <row r="75" spans="18:22">
      <c r="R75">
        <v>73</v>
      </c>
      <c r="S75" s="38">
        <v>73</v>
      </c>
      <c r="U75">
        <v>73</v>
      </c>
      <c r="V75" s="38">
        <v>73</v>
      </c>
    </row>
    <row r="76" spans="18:22">
      <c r="R76">
        <v>74</v>
      </c>
      <c r="S76" s="38">
        <v>74</v>
      </c>
      <c r="U76">
        <v>74</v>
      </c>
      <c r="V76" s="38">
        <v>74</v>
      </c>
    </row>
    <row r="77" spans="18:22">
      <c r="R77">
        <v>75</v>
      </c>
      <c r="S77" s="38">
        <v>75</v>
      </c>
      <c r="U77">
        <v>75</v>
      </c>
      <c r="V77" s="38">
        <v>75</v>
      </c>
    </row>
    <row r="78" spans="18:22">
      <c r="R78">
        <v>76</v>
      </c>
      <c r="S78" s="38">
        <v>76</v>
      </c>
      <c r="U78">
        <v>76</v>
      </c>
      <c r="V78" s="38">
        <v>76</v>
      </c>
    </row>
    <row r="79" spans="18:22">
      <c r="R79">
        <v>77</v>
      </c>
      <c r="S79" s="38">
        <v>77</v>
      </c>
      <c r="U79">
        <v>77</v>
      </c>
      <c r="V79" s="38">
        <v>77</v>
      </c>
    </row>
    <row r="80" spans="18:22">
      <c r="R80">
        <v>78</v>
      </c>
      <c r="S80" s="38">
        <v>78</v>
      </c>
      <c r="U80">
        <v>78</v>
      </c>
      <c r="V80" s="38">
        <v>78</v>
      </c>
    </row>
    <row r="81" spans="18:22">
      <c r="R81">
        <v>79</v>
      </c>
      <c r="S81" s="38">
        <v>79</v>
      </c>
      <c r="U81">
        <v>79</v>
      </c>
      <c r="V81" s="38">
        <v>79</v>
      </c>
    </row>
    <row r="82" spans="18:22">
      <c r="R82">
        <v>80</v>
      </c>
      <c r="S82" s="38">
        <v>80</v>
      </c>
      <c r="U82">
        <v>80</v>
      </c>
      <c r="V82" s="38">
        <v>80</v>
      </c>
    </row>
    <row r="83" spans="18:22">
      <c r="R83">
        <v>81</v>
      </c>
      <c r="S83" s="38">
        <v>81</v>
      </c>
      <c r="U83">
        <v>81</v>
      </c>
      <c r="V83" s="38">
        <v>81</v>
      </c>
    </row>
    <row r="84" spans="18:22">
      <c r="R84">
        <v>82</v>
      </c>
      <c r="S84" s="38">
        <v>82</v>
      </c>
      <c r="U84">
        <v>82</v>
      </c>
      <c r="V84" s="38">
        <v>82</v>
      </c>
    </row>
    <row r="85" spans="18:22">
      <c r="R85">
        <v>83</v>
      </c>
      <c r="S85" s="38">
        <v>83</v>
      </c>
      <c r="U85">
        <v>83</v>
      </c>
      <c r="V85" s="38">
        <v>83</v>
      </c>
    </row>
    <row r="86" spans="18:22">
      <c r="R86">
        <v>84</v>
      </c>
      <c r="S86" s="38">
        <v>84</v>
      </c>
      <c r="U86">
        <v>84</v>
      </c>
      <c r="V86" s="38">
        <v>84</v>
      </c>
    </row>
    <row r="87" spans="18:22">
      <c r="R87">
        <v>85</v>
      </c>
      <c r="S87" s="38">
        <v>85</v>
      </c>
      <c r="U87">
        <v>85</v>
      </c>
      <c r="V87" s="38">
        <v>85</v>
      </c>
    </row>
    <row r="88" spans="18:22">
      <c r="R88">
        <v>86</v>
      </c>
      <c r="S88" s="38">
        <v>86</v>
      </c>
      <c r="U88">
        <v>86</v>
      </c>
      <c r="V88" s="38">
        <v>86</v>
      </c>
    </row>
    <row r="89" spans="18:22">
      <c r="R89">
        <v>87</v>
      </c>
      <c r="S89" s="38">
        <v>87</v>
      </c>
      <c r="U89">
        <v>87</v>
      </c>
      <c r="V89" s="38">
        <v>87</v>
      </c>
    </row>
    <row r="90" spans="18:22">
      <c r="R90">
        <v>88</v>
      </c>
      <c r="S90" s="38">
        <v>88</v>
      </c>
      <c r="U90">
        <v>88</v>
      </c>
      <c r="V90" s="38">
        <v>88</v>
      </c>
    </row>
    <row r="91" spans="18:22">
      <c r="R91">
        <v>89</v>
      </c>
      <c r="S91" s="38">
        <v>89</v>
      </c>
      <c r="U91">
        <v>89</v>
      </c>
      <c r="V91" s="38">
        <v>89</v>
      </c>
    </row>
    <row r="92" spans="18:22">
      <c r="R92">
        <v>90</v>
      </c>
      <c r="S92" s="38">
        <v>90</v>
      </c>
      <c r="U92">
        <v>90</v>
      </c>
      <c r="V92" s="38">
        <v>90</v>
      </c>
    </row>
    <row r="93" spans="18:22">
      <c r="R93">
        <v>91</v>
      </c>
      <c r="S93" s="38">
        <v>91</v>
      </c>
      <c r="U93">
        <v>91</v>
      </c>
      <c r="V93" s="38">
        <v>91</v>
      </c>
    </row>
    <row r="94" spans="18:22">
      <c r="R94">
        <v>92</v>
      </c>
      <c r="S94" s="38">
        <v>92</v>
      </c>
      <c r="U94">
        <v>92</v>
      </c>
      <c r="V94" s="38">
        <v>92</v>
      </c>
    </row>
    <row r="95" spans="18:22">
      <c r="R95">
        <v>93</v>
      </c>
      <c r="S95" s="38">
        <v>93</v>
      </c>
      <c r="U95">
        <v>93</v>
      </c>
      <c r="V95" s="38">
        <v>93</v>
      </c>
    </row>
    <row r="96" spans="18:22">
      <c r="R96">
        <v>94</v>
      </c>
      <c r="S96" s="38">
        <v>94</v>
      </c>
      <c r="U96">
        <v>94</v>
      </c>
      <c r="V96" s="38">
        <v>94</v>
      </c>
    </row>
    <row r="97" spans="18:22">
      <c r="R97">
        <v>95</v>
      </c>
      <c r="S97" s="38">
        <v>95</v>
      </c>
      <c r="U97">
        <v>95</v>
      </c>
      <c r="V97" s="38">
        <v>95</v>
      </c>
    </row>
    <row r="98" spans="18:22">
      <c r="R98">
        <v>96</v>
      </c>
      <c r="S98" s="38">
        <v>96</v>
      </c>
      <c r="U98">
        <v>96</v>
      </c>
      <c r="V98" s="38">
        <v>96</v>
      </c>
    </row>
    <row r="99" spans="18:22">
      <c r="R99">
        <v>97</v>
      </c>
      <c r="S99" s="38">
        <v>97</v>
      </c>
      <c r="U99">
        <v>97</v>
      </c>
      <c r="V99" s="38">
        <v>97</v>
      </c>
    </row>
    <row r="100" spans="18:22">
      <c r="R100">
        <v>98</v>
      </c>
      <c r="S100" s="38">
        <v>98</v>
      </c>
      <c r="U100">
        <v>98</v>
      </c>
      <c r="V100" s="38">
        <v>98</v>
      </c>
    </row>
    <row r="101" spans="18:22">
      <c r="R101">
        <v>99</v>
      </c>
      <c r="S101" s="38">
        <v>99</v>
      </c>
      <c r="U101">
        <v>99</v>
      </c>
      <c r="V101" s="38">
        <v>99</v>
      </c>
    </row>
    <row r="102" spans="18:22">
      <c r="R102">
        <v>100</v>
      </c>
      <c r="S102" s="38">
        <v>100</v>
      </c>
      <c r="U102">
        <v>100</v>
      </c>
      <c r="V102" s="38">
        <v>100</v>
      </c>
    </row>
    <row r="103" spans="18:22">
      <c r="R103">
        <v>101</v>
      </c>
      <c r="S103" s="38">
        <v>101</v>
      </c>
      <c r="U103">
        <v>101</v>
      </c>
      <c r="V103" s="38">
        <v>101</v>
      </c>
    </row>
    <row r="104" spans="18:22">
      <c r="U104">
        <v>102</v>
      </c>
      <c r="V104" s="38">
        <v>102</v>
      </c>
    </row>
    <row r="105" spans="18:22">
      <c r="U105">
        <v>103</v>
      </c>
      <c r="V105" s="38">
        <v>103</v>
      </c>
    </row>
    <row r="106" spans="18:22">
      <c r="U106">
        <v>104</v>
      </c>
      <c r="V106" s="38">
        <v>104</v>
      </c>
    </row>
    <row r="107" spans="18:22">
      <c r="U107">
        <v>105</v>
      </c>
      <c r="V107" s="38">
        <v>105</v>
      </c>
    </row>
    <row r="108" spans="18:22">
      <c r="U108">
        <v>106</v>
      </c>
      <c r="V108" s="38">
        <v>106</v>
      </c>
    </row>
    <row r="109" spans="18:22">
      <c r="U109">
        <v>107</v>
      </c>
      <c r="V109" s="38">
        <v>107</v>
      </c>
    </row>
    <row r="110" spans="18:22">
      <c r="U110">
        <v>108</v>
      </c>
      <c r="V110" s="38">
        <v>108</v>
      </c>
    </row>
    <row r="111" spans="18:22">
      <c r="U111">
        <v>109</v>
      </c>
      <c r="V111" s="38">
        <v>109</v>
      </c>
    </row>
    <row r="112" spans="18:22">
      <c r="U112">
        <v>110</v>
      </c>
      <c r="V112" s="38">
        <v>110</v>
      </c>
    </row>
    <row r="113" spans="21:22">
      <c r="U113">
        <v>111</v>
      </c>
      <c r="V113" s="38">
        <v>111</v>
      </c>
    </row>
    <row r="114" spans="21:22">
      <c r="U114">
        <v>112</v>
      </c>
      <c r="V114" s="38">
        <v>112</v>
      </c>
    </row>
    <row r="115" spans="21:22">
      <c r="U115">
        <v>113</v>
      </c>
      <c r="V115" s="38">
        <v>113</v>
      </c>
    </row>
    <row r="116" spans="21:22">
      <c r="U116">
        <v>114</v>
      </c>
      <c r="V116" s="38">
        <v>114</v>
      </c>
    </row>
    <row r="117" spans="21:22">
      <c r="U117">
        <v>115</v>
      </c>
      <c r="V117" s="38">
        <v>115</v>
      </c>
    </row>
    <row r="118" spans="21:22">
      <c r="U118">
        <v>116</v>
      </c>
      <c r="V118" s="38">
        <v>116</v>
      </c>
    </row>
    <row r="119" spans="21:22">
      <c r="U119">
        <v>117</v>
      </c>
      <c r="V119" s="38">
        <v>117</v>
      </c>
    </row>
    <row r="120" spans="21:22">
      <c r="U120">
        <v>118</v>
      </c>
      <c r="V120" s="38">
        <v>118</v>
      </c>
    </row>
    <row r="121" spans="21:22">
      <c r="U121">
        <v>119</v>
      </c>
      <c r="V121" s="38">
        <v>119</v>
      </c>
    </row>
    <row r="122" spans="21:22">
      <c r="U122">
        <v>120</v>
      </c>
      <c r="V122" s="38">
        <v>120</v>
      </c>
    </row>
    <row r="123" spans="21:22">
      <c r="U123">
        <v>121</v>
      </c>
      <c r="V123" s="38">
        <v>121</v>
      </c>
    </row>
    <row r="124" spans="21:22">
      <c r="U124">
        <v>122</v>
      </c>
      <c r="V124" s="38">
        <v>122</v>
      </c>
    </row>
    <row r="125" spans="21:22">
      <c r="U125">
        <v>123</v>
      </c>
      <c r="V125" s="38">
        <v>123</v>
      </c>
    </row>
    <row r="126" spans="21:22">
      <c r="U126">
        <v>124</v>
      </c>
      <c r="V126" s="38">
        <v>124</v>
      </c>
    </row>
    <row r="127" spans="21:22">
      <c r="U127">
        <v>125</v>
      </c>
      <c r="V127" s="38">
        <v>125</v>
      </c>
    </row>
    <row r="128" spans="21:22">
      <c r="U128">
        <v>126</v>
      </c>
      <c r="V128" s="38">
        <v>126</v>
      </c>
    </row>
    <row r="129" spans="21:22">
      <c r="U129">
        <v>127</v>
      </c>
      <c r="V129" s="38">
        <v>127</v>
      </c>
    </row>
    <row r="130" spans="21:22">
      <c r="U130">
        <v>128</v>
      </c>
      <c r="V130" s="38">
        <v>128</v>
      </c>
    </row>
    <row r="131" spans="21:22">
      <c r="U131">
        <v>129</v>
      </c>
      <c r="V131" s="38">
        <v>129</v>
      </c>
    </row>
    <row r="132" spans="21:22">
      <c r="U132">
        <v>130</v>
      </c>
      <c r="V132" s="38">
        <v>130</v>
      </c>
    </row>
    <row r="133" spans="21:22">
      <c r="U133">
        <v>131</v>
      </c>
      <c r="V133" s="38">
        <v>131</v>
      </c>
    </row>
    <row r="134" spans="21:22">
      <c r="U134">
        <v>132</v>
      </c>
      <c r="V134" s="38">
        <v>132</v>
      </c>
    </row>
    <row r="135" spans="21:22">
      <c r="U135">
        <v>133</v>
      </c>
      <c r="V135" s="38">
        <v>133</v>
      </c>
    </row>
    <row r="136" spans="21:22">
      <c r="U136">
        <v>134</v>
      </c>
      <c r="V136" s="38">
        <v>134</v>
      </c>
    </row>
    <row r="137" spans="21:22">
      <c r="U137">
        <v>135</v>
      </c>
      <c r="V137" s="38">
        <v>135</v>
      </c>
    </row>
    <row r="138" spans="21:22">
      <c r="U138">
        <v>136</v>
      </c>
      <c r="V138" s="38">
        <v>136</v>
      </c>
    </row>
    <row r="139" spans="21:22">
      <c r="U139">
        <v>137</v>
      </c>
      <c r="V139" s="38">
        <v>137</v>
      </c>
    </row>
    <row r="140" spans="21:22">
      <c r="U140">
        <v>138</v>
      </c>
      <c r="V140" s="38">
        <v>138</v>
      </c>
    </row>
    <row r="141" spans="21:22">
      <c r="U141">
        <v>139</v>
      </c>
      <c r="V141" s="38">
        <v>139</v>
      </c>
    </row>
    <row r="142" spans="21:22">
      <c r="U142">
        <v>140</v>
      </c>
      <c r="V142" s="38">
        <v>140</v>
      </c>
    </row>
    <row r="143" spans="21:22">
      <c r="U143">
        <v>141</v>
      </c>
      <c r="V143" s="38">
        <v>141</v>
      </c>
    </row>
    <row r="144" spans="21:22">
      <c r="U144">
        <v>142</v>
      </c>
      <c r="V144" s="38">
        <v>142</v>
      </c>
    </row>
    <row r="145" spans="21:22">
      <c r="U145">
        <v>143</v>
      </c>
      <c r="V145" s="38">
        <v>143</v>
      </c>
    </row>
    <row r="146" spans="21:22">
      <c r="U146">
        <v>144</v>
      </c>
      <c r="V146" s="38">
        <v>144</v>
      </c>
    </row>
    <row r="147" spans="21:22">
      <c r="U147">
        <v>145</v>
      </c>
      <c r="V147" s="38">
        <v>145</v>
      </c>
    </row>
    <row r="148" spans="21:22">
      <c r="U148">
        <v>146</v>
      </c>
      <c r="V148" s="38">
        <v>146</v>
      </c>
    </row>
    <row r="149" spans="21:22">
      <c r="U149">
        <v>147</v>
      </c>
      <c r="V149" s="38">
        <v>147</v>
      </c>
    </row>
    <row r="150" spans="21:22">
      <c r="U150">
        <v>148</v>
      </c>
      <c r="V150" s="38">
        <v>148</v>
      </c>
    </row>
    <row r="151" spans="21:22">
      <c r="U151">
        <v>149</v>
      </c>
      <c r="V151" s="38">
        <v>149</v>
      </c>
    </row>
    <row r="152" spans="21:22">
      <c r="U152">
        <v>150</v>
      </c>
      <c r="V152" s="38">
        <v>150</v>
      </c>
    </row>
  </sheetData>
  <dataValidations count="1">
    <dataValidation type="list" allowBlank="1" showInputMessage="1" showErrorMessage="1" sqref="E16:E18">
      <formula1>"1,2,3,4,5"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S120"/>
  <sheetViews>
    <sheetView showGridLines="0" tabSelected="1" topLeftCell="A71" zoomScale="60" zoomScaleNormal="60" workbookViewId="0">
      <selection activeCell="C121" sqref="C121"/>
    </sheetView>
  </sheetViews>
  <sheetFormatPr baseColWidth="10" defaultColWidth="8.88671875" defaultRowHeight="14.4"/>
  <cols>
    <col min="1" max="1" width="3" customWidth="1"/>
    <col min="2" max="2" width="2.6640625" customWidth="1"/>
    <col min="3" max="3" width="34.88671875" style="6" bestFit="1" customWidth="1"/>
    <col min="4" max="33" width="9.109375" style="1"/>
    <col min="34" max="34" width="3" customWidth="1"/>
  </cols>
  <sheetData>
    <row r="2" spans="2:34" ht="15" thickBot="1"/>
    <row r="3" spans="2:34" ht="15" thickBot="1">
      <c r="B3" s="11"/>
      <c r="C3" s="1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3"/>
    </row>
    <row r="4" spans="2:34" ht="34.200000000000003" thickBot="1">
      <c r="B4" s="14"/>
      <c r="C4" s="39" t="s">
        <v>65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  <c r="AH4" s="15"/>
    </row>
    <row r="5" spans="2:34">
      <c r="B5" s="14"/>
      <c r="C5" s="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15"/>
    </row>
    <row r="6" spans="2:34">
      <c r="B6" s="1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15"/>
    </row>
    <row r="7" spans="2:34" ht="21">
      <c r="B7" s="14"/>
      <c r="C7" s="23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5"/>
    </row>
    <row r="8" spans="2:34">
      <c r="B8" s="14"/>
      <c r="C8" s="36" t="s">
        <v>13</v>
      </c>
      <c r="D8" s="37">
        <v>1</v>
      </c>
      <c r="E8" s="37">
        <v>2</v>
      </c>
      <c r="F8" s="37">
        <v>3</v>
      </c>
      <c r="G8" s="37">
        <v>4</v>
      </c>
      <c r="H8" s="37">
        <v>5</v>
      </c>
      <c r="I8" s="37">
        <v>6</v>
      </c>
      <c r="J8" s="37">
        <v>7</v>
      </c>
      <c r="K8" s="37">
        <v>8</v>
      </c>
      <c r="L8" s="37">
        <v>9</v>
      </c>
      <c r="M8" s="37">
        <v>10</v>
      </c>
      <c r="N8" s="37">
        <v>11</v>
      </c>
      <c r="O8" s="37">
        <v>12</v>
      </c>
      <c r="P8" s="37">
        <v>13</v>
      </c>
      <c r="Q8" s="37">
        <v>14</v>
      </c>
      <c r="R8" s="37">
        <v>15</v>
      </c>
      <c r="S8" s="37">
        <v>16</v>
      </c>
      <c r="T8" s="37">
        <v>17</v>
      </c>
      <c r="U8" s="37">
        <v>18</v>
      </c>
      <c r="V8" s="37">
        <v>19</v>
      </c>
      <c r="W8" s="37">
        <v>20</v>
      </c>
      <c r="X8" s="37">
        <v>21</v>
      </c>
      <c r="Y8" s="37">
        <v>22</v>
      </c>
      <c r="Z8" s="37">
        <v>23</v>
      </c>
      <c r="AA8" s="37">
        <v>24</v>
      </c>
      <c r="AB8" s="37">
        <v>25</v>
      </c>
      <c r="AC8" s="37">
        <v>26</v>
      </c>
      <c r="AD8" s="37">
        <v>27</v>
      </c>
      <c r="AE8" s="37">
        <v>28</v>
      </c>
      <c r="AF8" s="37">
        <v>29</v>
      </c>
      <c r="AG8" s="37">
        <v>30</v>
      </c>
      <c r="AH8" s="15"/>
    </row>
    <row r="9" spans="2:34">
      <c r="B9" s="14"/>
      <c r="C9" s="35">
        <v>1</v>
      </c>
      <c r="D9" s="29" t="str">
        <f t="shared" ref="D9:AG9" si="0">IF(duree_appro&gt;=D8,l_appro,IF(duree_prod&gt;=D8-duree_appro,l_prod,IF(duree_comm&gt;=D8-duree_appro-duree_prod,l_comm,0)))</f>
        <v>Appro</v>
      </c>
      <c r="E9" s="29" t="str">
        <f t="shared" si="0"/>
        <v>Prod</v>
      </c>
      <c r="F9" s="29" t="str">
        <f t="shared" si="0"/>
        <v>Prod</v>
      </c>
      <c r="G9" s="29" t="str">
        <f t="shared" si="0"/>
        <v>Comm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29">
        <f t="shared" si="0"/>
        <v>0</v>
      </c>
      <c r="O9" s="29">
        <f t="shared" si="0"/>
        <v>0</v>
      </c>
      <c r="P9" s="29">
        <f t="shared" si="0"/>
        <v>0</v>
      </c>
      <c r="Q9" s="29">
        <f t="shared" si="0"/>
        <v>0</v>
      </c>
      <c r="R9" s="29">
        <f t="shared" si="0"/>
        <v>0</v>
      </c>
      <c r="S9" s="29">
        <f t="shared" si="0"/>
        <v>0</v>
      </c>
      <c r="T9" s="29">
        <f t="shared" si="0"/>
        <v>0</v>
      </c>
      <c r="U9" s="29">
        <f t="shared" si="0"/>
        <v>0</v>
      </c>
      <c r="V9" s="29">
        <f t="shared" si="0"/>
        <v>0</v>
      </c>
      <c r="W9" s="29">
        <f t="shared" si="0"/>
        <v>0</v>
      </c>
      <c r="X9" s="29">
        <f t="shared" si="0"/>
        <v>0</v>
      </c>
      <c r="Y9" s="29">
        <f t="shared" si="0"/>
        <v>0</v>
      </c>
      <c r="Z9" s="29">
        <f t="shared" si="0"/>
        <v>0</v>
      </c>
      <c r="AA9" s="29">
        <f t="shared" si="0"/>
        <v>0</v>
      </c>
      <c r="AB9" s="29">
        <f t="shared" si="0"/>
        <v>0</v>
      </c>
      <c r="AC9" s="29">
        <f t="shared" si="0"/>
        <v>0</v>
      </c>
      <c r="AD9" s="29">
        <f t="shared" si="0"/>
        <v>0</v>
      </c>
      <c r="AE9" s="29">
        <f t="shared" si="0"/>
        <v>0</v>
      </c>
      <c r="AF9" s="29">
        <f t="shared" si="0"/>
        <v>0</v>
      </c>
      <c r="AG9" s="30">
        <f t="shared" si="0"/>
        <v>0</v>
      </c>
      <c r="AH9" s="15"/>
    </row>
    <row r="10" spans="2:34">
      <c r="B10" s="14"/>
      <c r="C10" s="33">
        <v>2</v>
      </c>
      <c r="D10" s="29"/>
      <c r="E10" s="29" t="str">
        <f>D9</f>
        <v>Appro</v>
      </c>
      <c r="F10" s="29" t="str">
        <f>E9</f>
        <v>Prod</v>
      </c>
      <c r="G10" s="29" t="str">
        <f>F9</f>
        <v>Prod</v>
      </c>
      <c r="H10" s="29" t="str">
        <f>G9</f>
        <v>Comm</v>
      </c>
      <c r="I10" s="29">
        <f>H9</f>
        <v>0</v>
      </c>
      <c r="J10" s="29">
        <f t="shared" ref="J10:AG10" si="1">I9</f>
        <v>0</v>
      </c>
      <c r="K10" s="29">
        <f t="shared" si="1"/>
        <v>0</v>
      </c>
      <c r="L10" s="29">
        <f t="shared" si="1"/>
        <v>0</v>
      </c>
      <c r="M10" s="29">
        <f t="shared" si="1"/>
        <v>0</v>
      </c>
      <c r="N10" s="29">
        <f t="shared" si="1"/>
        <v>0</v>
      </c>
      <c r="O10" s="29">
        <f t="shared" si="1"/>
        <v>0</v>
      </c>
      <c r="P10" s="29">
        <f t="shared" si="1"/>
        <v>0</v>
      </c>
      <c r="Q10" s="29">
        <f t="shared" si="1"/>
        <v>0</v>
      </c>
      <c r="R10" s="29">
        <f t="shared" si="1"/>
        <v>0</v>
      </c>
      <c r="S10" s="29">
        <f t="shared" si="1"/>
        <v>0</v>
      </c>
      <c r="T10" s="29">
        <f t="shared" si="1"/>
        <v>0</v>
      </c>
      <c r="U10" s="29">
        <f t="shared" si="1"/>
        <v>0</v>
      </c>
      <c r="V10" s="29">
        <f t="shared" si="1"/>
        <v>0</v>
      </c>
      <c r="W10" s="29">
        <f t="shared" si="1"/>
        <v>0</v>
      </c>
      <c r="X10" s="29">
        <f t="shared" si="1"/>
        <v>0</v>
      </c>
      <c r="Y10" s="29">
        <f t="shared" si="1"/>
        <v>0</v>
      </c>
      <c r="Z10" s="29">
        <f t="shared" si="1"/>
        <v>0</v>
      </c>
      <c r="AA10" s="29">
        <f t="shared" si="1"/>
        <v>0</v>
      </c>
      <c r="AB10" s="29">
        <f t="shared" si="1"/>
        <v>0</v>
      </c>
      <c r="AC10" s="29">
        <f t="shared" si="1"/>
        <v>0</v>
      </c>
      <c r="AD10" s="29">
        <f t="shared" si="1"/>
        <v>0</v>
      </c>
      <c r="AE10" s="29">
        <f t="shared" si="1"/>
        <v>0</v>
      </c>
      <c r="AF10" s="29">
        <f t="shared" si="1"/>
        <v>0</v>
      </c>
      <c r="AG10" s="30">
        <f t="shared" si="1"/>
        <v>0</v>
      </c>
      <c r="AH10" s="15"/>
    </row>
    <row r="11" spans="2:34">
      <c r="B11" s="14"/>
      <c r="C11" s="33">
        <v>3</v>
      </c>
      <c r="D11" s="29"/>
      <c r="E11" s="29">
        <f>D10</f>
        <v>0</v>
      </c>
      <c r="F11" s="29" t="str">
        <f t="shared" ref="F11:U26" si="2">E10</f>
        <v>Appro</v>
      </c>
      <c r="G11" s="29" t="str">
        <f t="shared" si="2"/>
        <v>Prod</v>
      </c>
      <c r="H11" s="29" t="str">
        <f t="shared" si="2"/>
        <v>Prod</v>
      </c>
      <c r="I11" s="29" t="str">
        <f t="shared" si="2"/>
        <v>Comm</v>
      </c>
      <c r="J11" s="29">
        <f t="shared" si="2"/>
        <v>0</v>
      </c>
      <c r="K11" s="29">
        <f t="shared" si="2"/>
        <v>0</v>
      </c>
      <c r="L11" s="29">
        <f t="shared" si="2"/>
        <v>0</v>
      </c>
      <c r="M11" s="29">
        <f t="shared" si="2"/>
        <v>0</v>
      </c>
      <c r="N11" s="29">
        <f t="shared" si="2"/>
        <v>0</v>
      </c>
      <c r="O11" s="29">
        <f t="shared" si="2"/>
        <v>0</v>
      </c>
      <c r="P11" s="29">
        <f t="shared" si="2"/>
        <v>0</v>
      </c>
      <c r="Q11" s="29">
        <f t="shared" si="2"/>
        <v>0</v>
      </c>
      <c r="R11" s="29">
        <f t="shared" si="2"/>
        <v>0</v>
      </c>
      <c r="S11" s="29">
        <f t="shared" si="2"/>
        <v>0</v>
      </c>
      <c r="T11" s="29">
        <f t="shared" si="2"/>
        <v>0</v>
      </c>
      <c r="U11" s="29">
        <f t="shared" si="2"/>
        <v>0</v>
      </c>
      <c r="V11" s="29">
        <f t="shared" ref="V11:AG26" si="3">U10</f>
        <v>0</v>
      </c>
      <c r="W11" s="29">
        <f t="shared" si="3"/>
        <v>0</v>
      </c>
      <c r="X11" s="29">
        <f t="shared" si="3"/>
        <v>0</v>
      </c>
      <c r="Y11" s="29">
        <f t="shared" si="3"/>
        <v>0</v>
      </c>
      <c r="Z11" s="29">
        <f t="shared" si="3"/>
        <v>0</v>
      </c>
      <c r="AA11" s="29">
        <f t="shared" si="3"/>
        <v>0</v>
      </c>
      <c r="AB11" s="29">
        <f t="shared" si="3"/>
        <v>0</v>
      </c>
      <c r="AC11" s="29">
        <f t="shared" si="3"/>
        <v>0</v>
      </c>
      <c r="AD11" s="29">
        <f t="shared" si="3"/>
        <v>0</v>
      </c>
      <c r="AE11" s="29">
        <f t="shared" si="3"/>
        <v>0</v>
      </c>
      <c r="AF11" s="29">
        <f t="shared" si="3"/>
        <v>0</v>
      </c>
      <c r="AG11" s="30">
        <f t="shared" si="3"/>
        <v>0</v>
      </c>
      <c r="AH11" s="15"/>
    </row>
    <row r="12" spans="2:34">
      <c r="B12" s="14"/>
      <c r="C12" s="33">
        <v>4</v>
      </c>
      <c r="D12" s="29"/>
      <c r="E12" s="29">
        <f t="shared" ref="E12:T27" si="4">D11</f>
        <v>0</v>
      </c>
      <c r="F12" s="29">
        <f t="shared" si="2"/>
        <v>0</v>
      </c>
      <c r="G12" s="29" t="str">
        <f t="shared" si="2"/>
        <v>Appro</v>
      </c>
      <c r="H12" s="29" t="str">
        <f t="shared" si="2"/>
        <v>Prod</v>
      </c>
      <c r="I12" s="29" t="str">
        <f t="shared" si="2"/>
        <v>Prod</v>
      </c>
      <c r="J12" s="29" t="str">
        <f t="shared" si="2"/>
        <v>Comm</v>
      </c>
      <c r="K12" s="29">
        <f t="shared" si="2"/>
        <v>0</v>
      </c>
      <c r="L12" s="29">
        <f t="shared" si="2"/>
        <v>0</v>
      </c>
      <c r="M12" s="29">
        <f t="shared" si="2"/>
        <v>0</v>
      </c>
      <c r="N12" s="29">
        <f t="shared" si="2"/>
        <v>0</v>
      </c>
      <c r="O12" s="29">
        <f t="shared" si="2"/>
        <v>0</v>
      </c>
      <c r="P12" s="29">
        <f t="shared" si="2"/>
        <v>0</v>
      </c>
      <c r="Q12" s="29">
        <f t="shared" si="2"/>
        <v>0</v>
      </c>
      <c r="R12" s="29">
        <f t="shared" si="2"/>
        <v>0</v>
      </c>
      <c r="S12" s="29">
        <f t="shared" si="2"/>
        <v>0</v>
      </c>
      <c r="T12" s="29">
        <f t="shared" si="2"/>
        <v>0</v>
      </c>
      <c r="U12" s="29">
        <f t="shared" si="2"/>
        <v>0</v>
      </c>
      <c r="V12" s="29">
        <f t="shared" si="3"/>
        <v>0</v>
      </c>
      <c r="W12" s="29">
        <f t="shared" si="3"/>
        <v>0</v>
      </c>
      <c r="X12" s="29">
        <f t="shared" si="3"/>
        <v>0</v>
      </c>
      <c r="Y12" s="29">
        <f t="shared" si="3"/>
        <v>0</v>
      </c>
      <c r="Z12" s="29">
        <f t="shared" si="3"/>
        <v>0</v>
      </c>
      <c r="AA12" s="29">
        <f t="shared" si="3"/>
        <v>0</v>
      </c>
      <c r="AB12" s="29">
        <f t="shared" si="3"/>
        <v>0</v>
      </c>
      <c r="AC12" s="29">
        <f t="shared" si="3"/>
        <v>0</v>
      </c>
      <c r="AD12" s="29">
        <f t="shared" si="3"/>
        <v>0</v>
      </c>
      <c r="AE12" s="29">
        <f t="shared" si="3"/>
        <v>0</v>
      </c>
      <c r="AF12" s="29">
        <f t="shared" si="3"/>
        <v>0</v>
      </c>
      <c r="AG12" s="30">
        <f t="shared" si="3"/>
        <v>0</v>
      </c>
      <c r="AH12" s="15"/>
    </row>
    <row r="13" spans="2:34">
      <c r="B13" s="14"/>
      <c r="C13" s="33">
        <v>5</v>
      </c>
      <c r="D13" s="29"/>
      <c r="E13" s="29">
        <f t="shared" si="4"/>
        <v>0</v>
      </c>
      <c r="F13" s="29">
        <f t="shared" si="2"/>
        <v>0</v>
      </c>
      <c r="G13" s="29">
        <f t="shared" si="2"/>
        <v>0</v>
      </c>
      <c r="H13" s="29" t="str">
        <f t="shared" si="2"/>
        <v>Appro</v>
      </c>
      <c r="I13" s="29" t="str">
        <f t="shared" si="2"/>
        <v>Prod</v>
      </c>
      <c r="J13" s="29" t="str">
        <f t="shared" si="2"/>
        <v>Prod</v>
      </c>
      <c r="K13" s="29" t="str">
        <f t="shared" si="2"/>
        <v>Comm</v>
      </c>
      <c r="L13" s="29">
        <f t="shared" si="2"/>
        <v>0</v>
      </c>
      <c r="M13" s="29">
        <f t="shared" si="2"/>
        <v>0</v>
      </c>
      <c r="N13" s="29">
        <f t="shared" si="2"/>
        <v>0</v>
      </c>
      <c r="O13" s="29">
        <f t="shared" si="2"/>
        <v>0</v>
      </c>
      <c r="P13" s="29">
        <f t="shared" si="2"/>
        <v>0</v>
      </c>
      <c r="Q13" s="29">
        <f t="shared" si="2"/>
        <v>0</v>
      </c>
      <c r="R13" s="29">
        <f t="shared" si="2"/>
        <v>0</v>
      </c>
      <c r="S13" s="29">
        <f t="shared" si="2"/>
        <v>0</v>
      </c>
      <c r="T13" s="29">
        <f t="shared" si="2"/>
        <v>0</v>
      </c>
      <c r="U13" s="29">
        <f t="shared" si="2"/>
        <v>0</v>
      </c>
      <c r="V13" s="29">
        <f t="shared" si="3"/>
        <v>0</v>
      </c>
      <c r="W13" s="29">
        <f t="shared" si="3"/>
        <v>0</v>
      </c>
      <c r="X13" s="29">
        <f t="shared" si="3"/>
        <v>0</v>
      </c>
      <c r="Y13" s="29">
        <f t="shared" si="3"/>
        <v>0</v>
      </c>
      <c r="Z13" s="29">
        <f t="shared" si="3"/>
        <v>0</v>
      </c>
      <c r="AA13" s="29">
        <f t="shared" si="3"/>
        <v>0</v>
      </c>
      <c r="AB13" s="29">
        <f t="shared" si="3"/>
        <v>0</v>
      </c>
      <c r="AC13" s="29">
        <f t="shared" si="3"/>
        <v>0</v>
      </c>
      <c r="AD13" s="29">
        <f t="shared" si="3"/>
        <v>0</v>
      </c>
      <c r="AE13" s="29">
        <f t="shared" si="3"/>
        <v>0</v>
      </c>
      <c r="AF13" s="29">
        <f t="shared" si="3"/>
        <v>0</v>
      </c>
      <c r="AG13" s="30">
        <f t="shared" si="3"/>
        <v>0</v>
      </c>
      <c r="AH13" s="15"/>
    </row>
    <row r="14" spans="2:34">
      <c r="B14" s="14"/>
      <c r="C14" s="33">
        <v>6</v>
      </c>
      <c r="D14" s="29"/>
      <c r="E14" s="29">
        <f t="shared" si="4"/>
        <v>0</v>
      </c>
      <c r="F14" s="29">
        <f t="shared" si="2"/>
        <v>0</v>
      </c>
      <c r="G14" s="29">
        <f t="shared" si="2"/>
        <v>0</v>
      </c>
      <c r="H14" s="29">
        <f t="shared" si="2"/>
        <v>0</v>
      </c>
      <c r="I14" s="29" t="str">
        <f t="shared" si="2"/>
        <v>Appro</v>
      </c>
      <c r="J14" s="29" t="str">
        <f t="shared" si="2"/>
        <v>Prod</v>
      </c>
      <c r="K14" s="29" t="str">
        <f t="shared" si="2"/>
        <v>Prod</v>
      </c>
      <c r="L14" s="29" t="str">
        <f t="shared" si="2"/>
        <v>Comm</v>
      </c>
      <c r="M14" s="29">
        <f t="shared" si="2"/>
        <v>0</v>
      </c>
      <c r="N14" s="29">
        <f t="shared" si="2"/>
        <v>0</v>
      </c>
      <c r="O14" s="29">
        <f t="shared" si="2"/>
        <v>0</v>
      </c>
      <c r="P14" s="29">
        <f t="shared" si="2"/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  <c r="T14" s="29">
        <f t="shared" si="2"/>
        <v>0</v>
      </c>
      <c r="U14" s="29">
        <f t="shared" si="2"/>
        <v>0</v>
      </c>
      <c r="V14" s="29">
        <f t="shared" si="3"/>
        <v>0</v>
      </c>
      <c r="W14" s="29">
        <f t="shared" si="3"/>
        <v>0</v>
      </c>
      <c r="X14" s="29">
        <f t="shared" si="3"/>
        <v>0</v>
      </c>
      <c r="Y14" s="29">
        <f t="shared" si="3"/>
        <v>0</v>
      </c>
      <c r="Z14" s="29">
        <f t="shared" si="3"/>
        <v>0</v>
      </c>
      <c r="AA14" s="29">
        <f t="shared" si="3"/>
        <v>0</v>
      </c>
      <c r="AB14" s="29">
        <f t="shared" si="3"/>
        <v>0</v>
      </c>
      <c r="AC14" s="29">
        <f t="shared" si="3"/>
        <v>0</v>
      </c>
      <c r="AD14" s="29">
        <f t="shared" si="3"/>
        <v>0</v>
      </c>
      <c r="AE14" s="29">
        <f t="shared" si="3"/>
        <v>0</v>
      </c>
      <c r="AF14" s="29">
        <f t="shared" si="3"/>
        <v>0</v>
      </c>
      <c r="AG14" s="30">
        <f t="shared" si="3"/>
        <v>0</v>
      </c>
      <c r="AH14" s="15"/>
    </row>
    <row r="15" spans="2:34">
      <c r="B15" s="14"/>
      <c r="C15" s="33">
        <v>7</v>
      </c>
      <c r="D15" s="29"/>
      <c r="E15" s="29">
        <f t="shared" si="4"/>
        <v>0</v>
      </c>
      <c r="F15" s="29">
        <f t="shared" si="2"/>
        <v>0</v>
      </c>
      <c r="G15" s="29">
        <f t="shared" si="2"/>
        <v>0</v>
      </c>
      <c r="H15" s="29">
        <f t="shared" si="2"/>
        <v>0</v>
      </c>
      <c r="I15" s="29">
        <f t="shared" si="2"/>
        <v>0</v>
      </c>
      <c r="J15" s="29" t="str">
        <f t="shared" si="2"/>
        <v>Appro</v>
      </c>
      <c r="K15" s="29" t="str">
        <f t="shared" si="2"/>
        <v>Prod</v>
      </c>
      <c r="L15" s="29" t="str">
        <f t="shared" si="2"/>
        <v>Prod</v>
      </c>
      <c r="M15" s="29" t="str">
        <f t="shared" si="2"/>
        <v>Comm</v>
      </c>
      <c r="N15" s="29">
        <f t="shared" si="2"/>
        <v>0</v>
      </c>
      <c r="O15" s="29">
        <f t="shared" si="2"/>
        <v>0</v>
      </c>
      <c r="P15" s="29">
        <f t="shared" si="2"/>
        <v>0</v>
      </c>
      <c r="Q15" s="29">
        <f t="shared" si="2"/>
        <v>0</v>
      </c>
      <c r="R15" s="29">
        <f t="shared" si="2"/>
        <v>0</v>
      </c>
      <c r="S15" s="29">
        <f t="shared" si="2"/>
        <v>0</v>
      </c>
      <c r="T15" s="29">
        <f t="shared" si="2"/>
        <v>0</v>
      </c>
      <c r="U15" s="29">
        <f t="shared" si="2"/>
        <v>0</v>
      </c>
      <c r="V15" s="29">
        <f t="shared" si="3"/>
        <v>0</v>
      </c>
      <c r="W15" s="29">
        <f t="shared" si="3"/>
        <v>0</v>
      </c>
      <c r="X15" s="29">
        <f t="shared" si="3"/>
        <v>0</v>
      </c>
      <c r="Y15" s="29">
        <f t="shared" si="3"/>
        <v>0</v>
      </c>
      <c r="Z15" s="29">
        <f t="shared" si="3"/>
        <v>0</v>
      </c>
      <c r="AA15" s="29">
        <f t="shared" si="3"/>
        <v>0</v>
      </c>
      <c r="AB15" s="29">
        <f t="shared" si="3"/>
        <v>0</v>
      </c>
      <c r="AC15" s="29">
        <f t="shared" si="3"/>
        <v>0</v>
      </c>
      <c r="AD15" s="29">
        <f t="shared" si="3"/>
        <v>0</v>
      </c>
      <c r="AE15" s="29">
        <f t="shared" si="3"/>
        <v>0</v>
      </c>
      <c r="AF15" s="29">
        <f t="shared" si="3"/>
        <v>0</v>
      </c>
      <c r="AG15" s="30">
        <f t="shared" si="3"/>
        <v>0</v>
      </c>
      <c r="AH15" s="15"/>
    </row>
    <row r="16" spans="2:34">
      <c r="B16" s="14"/>
      <c r="C16" s="33">
        <v>8</v>
      </c>
      <c r="D16" s="29"/>
      <c r="E16" s="29">
        <f t="shared" si="4"/>
        <v>0</v>
      </c>
      <c r="F16" s="29">
        <f t="shared" si="2"/>
        <v>0</v>
      </c>
      <c r="G16" s="29">
        <f t="shared" si="2"/>
        <v>0</v>
      </c>
      <c r="H16" s="29">
        <f t="shared" si="2"/>
        <v>0</v>
      </c>
      <c r="I16" s="29">
        <f t="shared" si="2"/>
        <v>0</v>
      </c>
      <c r="J16" s="29">
        <f t="shared" si="2"/>
        <v>0</v>
      </c>
      <c r="K16" s="29" t="str">
        <f t="shared" si="2"/>
        <v>Appro</v>
      </c>
      <c r="L16" s="29" t="str">
        <f t="shared" si="2"/>
        <v>Prod</v>
      </c>
      <c r="M16" s="29" t="str">
        <f t="shared" si="2"/>
        <v>Prod</v>
      </c>
      <c r="N16" s="29" t="str">
        <f t="shared" si="2"/>
        <v>Comm</v>
      </c>
      <c r="O16" s="29">
        <f t="shared" si="2"/>
        <v>0</v>
      </c>
      <c r="P16" s="29">
        <f t="shared" si="2"/>
        <v>0</v>
      </c>
      <c r="Q16" s="29">
        <f t="shared" si="2"/>
        <v>0</v>
      </c>
      <c r="R16" s="29">
        <f t="shared" si="2"/>
        <v>0</v>
      </c>
      <c r="S16" s="29">
        <f t="shared" si="2"/>
        <v>0</v>
      </c>
      <c r="T16" s="29">
        <f t="shared" si="2"/>
        <v>0</v>
      </c>
      <c r="U16" s="29">
        <f t="shared" si="2"/>
        <v>0</v>
      </c>
      <c r="V16" s="29">
        <f t="shared" si="3"/>
        <v>0</v>
      </c>
      <c r="W16" s="29">
        <f t="shared" si="3"/>
        <v>0</v>
      </c>
      <c r="X16" s="29">
        <f t="shared" si="3"/>
        <v>0</v>
      </c>
      <c r="Y16" s="29">
        <f t="shared" si="3"/>
        <v>0</v>
      </c>
      <c r="Z16" s="29">
        <f t="shared" si="3"/>
        <v>0</v>
      </c>
      <c r="AA16" s="29">
        <f t="shared" si="3"/>
        <v>0</v>
      </c>
      <c r="AB16" s="29">
        <f t="shared" si="3"/>
        <v>0</v>
      </c>
      <c r="AC16" s="29">
        <f t="shared" si="3"/>
        <v>0</v>
      </c>
      <c r="AD16" s="29">
        <f t="shared" si="3"/>
        <v>0</v>
      </c>
      <c r="AE16" s="29">
        <f t="shared" si="3"/>
        <v>0</v>
      </c>
      <c r="AF16" s="29">
        <f t="shared" si="3"/>
        <v>0</v>
      </c>
      <c r="AG16" s="30">
        <f t="shared" si="3"/>
        <v>0</v>
      </c>
      <c r="AH16" s="15"/>
    </row>
    <row r="17" spans="2:34">
      <c r="B17" s="14"/>
      <c r="C17" s="33">
        <v>9</v>
      </c>
      <c r="D17" s="29"/>
      <c r="E17" s="29">
        <f t="shared" si="4"/>
        <v>0</v>
      </c>
      <c r="F17" s="29">
        <f t="shared" si="2"/>
        <v>0</v>
      </c>
      <c r="G17" s="29">
        <f t="shared" si="2"/>
        <v>0</v>
      </c>
      <c r="H17" s="29">
        <f t="shared" si="2"/>
        <v>0</v>
      </c>
      <c r="I17" s="29">
        <f t="shared" si="2"/>
        <v>0</v>
      </c>
      <c r="J17" s="29">
        <f t="shared" si="2"/>
        <v>0</v>
      </c>
      <c r="K17" s="29">
        <f t="shared" si="2"/>
        <v>0</v>
      </c>
      <c r="L17" s="29" t="str">
        <f t="shared" si="2"/>
        <v>Appro</v>
      </c>
      <c r="M17" s="29" t="str">
        <f t="shared" si="2"/>
        <v>Prod</v>
      </c>
      <c r="N17" s="29" t="str">
        <f t="shared" si="2"/>
        <v>Prod</v>
      </c>
      <c r="O17" s="29" t="str">
        <f t="shared" si="2"/>
        <v>Comm</v>
      </c>
      <c r="P17" s="29">
        <f t="shared" si="2"/>
        <v>0</v>
      </c>
      <c r="Q17" s="29">
        <f t="shared" si="2"/>
        <v>0</v>
      </c>
      <c r="R17" s="29">
        <f t="shared" si="2"/>
        <v>0</v>
      </c>
      <c r="S17" s="29">
        <f t="shared" si="2"/>
        <v>0</v>
      </c>
      <c r="T17" s="29">
        <f t="shared" si="2"/>
        <v>0</v>
      </c>
      <c r="U17" s="29">
        <f t="shared" si="2"/>
        <v>0</v>
      </c>
      <c r="V17" s="29">
        <f t="shared" si="3"/>
        <v>0</v>
      </c>
      <c r="W17" s="29">
        <f t="shared" si="3"/>
        <v>0</v>
      </c>
      <c r="X17" s="29">
        <f t="shared" si="3"/>
        <v>0</v>
      </c>
      <c r="Y17" s="29">
        <f t="shared" si="3"/>
        <v>0</v>
      </c>
      <c r="Z17" s="29">
        <f t="shared" si="3"/>
        <v>0</v>
      </c>
      <c r="AA17" s="29">
        <f t="shared" si="3"/>
        <v>0</v>
      </c>
      <c r="AB17" s="29">
        <f t="shared" si="3"/>
        <v>0</v>
      </c>
      <c r="AC17" s="29">
        <f t="shared" si="3"/>
        <v>0</v>
      </c>
      <c r="AD17" s="29">
        <f t="shared" si="3"/>
        <v>0</v>
      </c>
      <c r="AE17" s="29">
        <f t="shared" si="3"/>
        <v>0</v>
      </c>
      <c r="AF17" s="29">
        <f t="shared" si="3"/>
        <v>0</v>
      </c>
      <c r="AG17" s="30">
        <f t="shared" si="3"/>
        <v>0</v>
      </c>
      <c r="AH17" s="15"/>
    </row>
    <row r="18" spans="2:34">
      <c r="B18" s="14"/>
      <c r="C18" s="33">
        <v>10</v>
      </c>
      <c r="D18" s="29"/>
      <c r="E18" s="29">
        <f t="shared" si="4"/>
        <v>0</v>
      </c>
      <c r="F18" s="29">
        <f t="shared" si="2"/>
        <v>0</v>
      </c>
      <c r="G18" s="29">
        <f t="shared" si="2"/>
        <v>0</v>
      </c>
      <c r="H18" s="29">
        <f t="shared" si="2"/>
        <v>0</v>
      </c>
      <c r="I18" s="29">
        <f t="shared" si="2"/>
        <v>0</v>
      </c>
      <c r="J18" s="29">
        <f t="shared" si="2"/>
        <v>0</v>
      </c>
      <c r="K18" s="29">
        <f t="shared" si="2"/>
        <v>0</v>
      </c>
      <c r="L18" s="29">
        <f t="shared" si="2"/>
        <v>0</v>
      </c>
      <c r="M18" s="29" t="str">
        <f t="shared" si="2"/>
        <v>Appro</v>
      </c>
      <c r="N18" s="29" t="str">
        <f t="shared" si="2"/>
        <v>Prod</v>
      </c>
      <c r="O18" s="29" t="str">
        <f t="shared" si="2"/>
        <v>Prod</v>
      </c>
      <c r="P18" s="29" t="str">
        <f t="shared" si="2"/>
        <v>Comm</v>
      </c>
      <c r="Q18" s="29">
        <f t="shared" si="2"/>
        <v>0</v>
      </c>
      <c r="R18" s="29">
        <f t="shared" si="2"/>
        <v>0</v>
      </c>
      <c r="S18" s="29">
        <f t="shared" si="2"/>
        <v>0</v>
      </c>
      <c r="T18" s="29">
        <f t="shared" si="2"/>
        <v>0</v>
      </c>
      <c r="U18" s="29">
        <f t="shared" si="2"/>
        <v>0</v>
      </c>
      <c r="V18" s="29">
        <f t="shared" si="3"/>
        <v>0</v>
      </c>
      <c r="W18" s="29">
        <f t="shared" si="3"/>
        <v>0</v>
      </c>
      <c r="X18" s="29">
        <f t="shared" si="3"/>
        <v>0</v>
      </c>
      <c r="Y18" s="29">
        <f t="shared" si="3"/>
        <v>0</v>
      </c>
      <c r="Z18" s="29">
        <f t="shared" si="3"/>
        <v>0</v>
      </c>
      <c r="AA18" s="29">
        <f t="shared" si="3"/>
        <v>0</v>
      </c>
      <c r="AB18" s="29">
        <f t="shared" si="3"/>
        <v>0</v>
      </c>
      <c r="AC18" s="29">
        <f t="shared" si="3"/>
        <v>0</v>
      </c>
      <c r="AD18" s="29">
        <f t="shared" si="3"/>
        <v>0</v>
      </c>
      <c r="AE18" s="29">
        <f t="shared" si="3"/>
        <v>0</v>
      </c>
      <c r="AF18" s="29">
        <f t="shared" si="3"/>
        <v>0</v>
      </c>
      <c r="AG18" s="30">
        <f t="shared" si="3"/>
        <v>0</v>
      </c>
      <c r="AH18" s="15"/>
    </row>
    <row r="19" spans="2:34">
      <c r="B19" s="14"/>
      <c r="C19" s="33">
        <v>11</v>
      </c>
      <c r="D19" s="29"/>
      <c r="E19" s="29">
        <f t="shared" si="4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  <c r="J19" s="29">
        <f t="shared" si="2"/>
        <v>0</v>
      </c>
      <c r="K19" s="29">
        <f t="shared" si="2"/>
        <v>0</v>
      </c>
      <c r="L19" s="29">
        <f t="shared" si="2"/>
        <v>0</v>
      </c>
      <c r="M19" s="29">
        <f t="shared" si="2"/>
        <v>0</v>
      </c>
      <c r="N19" s="29" t="str">
        <f t="shared" si="2"/>
        <v>Appro</v>
      </c>
      <c r="O19" s="29" t="str">
        <f t="shared" si="2"/>
        <v>Prod</v>
      </c>
      <c r="P19" s="29" t="str">
        <f t="shared" si="2"/>
        <v>Prod</v>
      </c>
      <c r="Q19" s="29" t="str">
        <f t="shared" si="2"/>
        <v>Comm</v>
      </c>
      <c r="R19" s="29">
        <f t="shared" si="2"/>
        <v>0</v>
      </c>
      <c r="S19" s="29">
        <f t="shared" si="2"/>
        <v>0</v>
      </c>
      <c r="T19" s="29">
        <f t="shared" si="2"/>
        <v>0</v>
      </c>
      <c r="U19" s="29">
        <f t="shared" si="2"/>
        <v>0</v>
      </c>
      <c r="V19" s="29">
        <f t="shared" si="3"/>
        <v>0</v>
      </c>
      <c r="W19" s="29">
        <f t="shared" si="3"/>
        <v>0</v>
      </c>
      <c r="X19" s="29">
        <f t="shared" si="3"/>
        <v>0</v>
      </c>
      <c r="Y19" s="29">
        <f t="shared" si="3"/>
        <v>0</v>
      </c>
      <c r="Z19" s="29">
        <f t="shared" si="3"/>
        <v>0</v>
      </c>
      <c r="AA19" s="29">
        <f t="shared" si="3"/>
        <v>0</v>
      </c>
      <c r="AB19" s="29">
        <f t="shared" si="3"/>
        <v>0</v>
      </c>
      <c r="AC19" s="29">
        <f t="shared" si="3"/>
        <v>0</v>
      </c>
      <c r="AD19" s="29">
        <f t="shared" si="3"/>
        <v>0</v>
      </c>
      <c r="AE19" s="29">
        <f t="shared" si="3"/>
        <v>0</v>
      </c>
      <c r="AF19" s="29">
        <f t="shared" si="3"/>
        <v>0</v>
      </c>
      <c r="AG19" s="30">
        <f t="shared" si="3"/>
        <v>0</v>
      </c>
      <c r="AH19" s="15"/>
    </row>
    <row r="20" spans="2:34">
      <c r="B20" s="14"/>
      <c r="C20" s="33">
        <v>12</v>
      </c>
      <c r="D20" s="29"/>
      <c r="E20" s="29">
        <f t="shared" si="4"/>
        <v>0</v>
      </c>
      <c r="F20" s="29">
        <f t="shared" si="2"/>
        <v>0</v>
      </c>
      <c r="G20" s="29">
        <f t="shared" si="2"/>
        <v>0</v>
      </c>
      <c r="H20" s="29">
        <f t="shared" si="2"/>
        <v>0</v>
      </c>
      <c r="I20" s="29">
        <f t="shared" si="2"/>
        <v>0</v>
      </c>
      <c r="J20" s="29">
        <f t="shared" si="2"/>
        <v>0</v>
      </c>
      <c r="K20" s="29">
        <f t="shared" si="2"/>
        <v>0</v>
      </c>
      <c r="L20" s="29">
        <f t="shared" si="2"/>
        <v>0</v>
      </c>
      <c r="M20" s="29">
        <f t="shared" si="2"/>
        <v>0</v>
      </c>
      <c r="N20" s="29">
        <f t="shared" si="2"/>
        <v>0</v>
      </c>
      <c r="O20" s="29" t="str">
        <f t="shared" si="2"/>
        <v>Appro</v>
      </c>
      <c r="P20" s="29" t="str">
        <f t="shared" si="2"/>
        <v>Prod</v>
      </c>
      <c r="Q20" s="29" t="str">
        <f t="shared" si="2"/>
        <v>Prod</v>
      </c>
      <c r="R20" s="29" t="str">
        <f t="shared" si="2"/>
        <v>Comm</v>
      </c>
      <c r="S20" s="29">
        <f t="shared" si="2"/>
        <v>0</v>
      </c>
      <c r="T20" s="29">
        <f t="shared" si="2"/>
        <v>0</v>
      </c>
      <c r="U20" s="29">
        <f t="shared" si="2"/>
        <v>0</v>
      </c>
      <c r="V20" s="29">
        <f t="shared" si="3"/>
        <v>0</v>
      </c>
      <c r="W20" s="29">
        <f t="shared" si="3"/>
        <v>0</v>
      </c>
      <c r="X20" s="29">
        <f t="shared" si="3"/>
        <v>0</v>
      </c>
      <c r="Y20" s="29">
        <f t="shared" si="3"/>
        <v>0</v>
      </c>
      <c r="Z20" s="29">
        <f t="shared" si="3"/>
        <v>0</v>
      </c>
      <c r="AA20" s="29">
        <f t="shared" si="3"/>
        <v>0</v>
      </c>
      <c r="AB20" s="29">
        <f t="shared" si="3"/>
        <v>0</v>
      </c>
      <c r="AC20" s="29">
        <f t="shared" si="3"/>
        <v>0</v>
      </c>
      <c r="AD20" s="29">
        <f t="shared" si="3"/>
        <v>0</v>
      </c>
      <c r="AE20" s="29">
        <f t="shared" si="3"/>
        <v>0</v>
      </c>
      <c r="AF20" s="29">
        <f t="shared" si="3"/>
        <v>0</v>
      </c>
      <c r="AG20" s="30">
        <f t="shared" si="3"/>
        <v>0</v>
      </c>
      <c r="AH20" s="15"/>
    </row>
    <row r="21" spans="2:34">
      <c r="B21" s="14"/>
      <c r="C21" s="33">
        <v>13</v>
      </c>
      <c r="D21" s="29"/>
      <c r="E21" s="29">
        <f t="shared" si="4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  <c r="M21" s="29">
        <f t="shared" si="2"/>
        <v>0</v>
      </c>
      <c r="N21" s="29">
        <f t="shared" si="2"/>
        <v>0</v>
      </c>
      <c r="O21" s="29">
        <f t="shared" si="2"/>
        <v>0</v>
      </c>
      <c r="P21" s="29" t="str">
        <f t="shared" si="2"/>
        <v>Appro</v>
      </c>
      <c r="Q21" s="29" t="str">
        <f t="shared" si="2"/>
        <v>Prod</v>
      </c>
      <c r="R21" s="29" t="str">
        <f t="shared" si="2"/>
        <v>Prod</v>
      </c>
      <c r="S21" s="29" t="str">
        <f t="shared" si="2"/>
        <v>Comm</v>
      </c>
      <c r="T21" s="29">
        <f t="shared" si="2"/>
        <v>0</v>
      </c>
      <c r="U21" s="29">
        <f t="shared" si="2"/>
        <v>0</v>
      </c>
      <c r="V21" s="29">
        <f t="shared" si="3"/>
        <v>0</v>
      </c>
      <c r="W21" s="29">
        <f t="shared" si="3"/>
        <v>0</v>
      </c>
      <c r="X21" s="29">
        <f t="shared" si="3"/>
        <v>0</v>
      </c>
      <c r="Y21" s="29">
        <f t="shared" si="3"/>
        <v>0</v>
      </c>
      <c r="Z21" s="29">
        <f t="shared" si="3"/>
        <v>0</v>
      </c>
      <c r="AA21" s="29">
        <f t="shared" si="3"/>
        <v>0</v>
      </c>
      <c r="AB21" s="29">
        <f t="shared" si="3"/>
        <v>0</v>
      </c>
      <c r="AC21" s="29">
        <f t="shared" si="3"/>
        <v>0</v>
      </c>
      <c r="AD21" s="29">
        <f t="shared" si="3"/>
        <v>0</v>
      </c>
      <c r="AE21" s="29">
        <f t="shared" si="3"/>
        <v>0</v>
      </c>
      <c r="AF21" s="29">
        <f t="shared" si="3"/>
        <v>0</v>
      </c>
      <c r="AG21" s="30">
        <f t="shared" si="3"/>
        <v>0</v>
      </c>
      <c r="AH21" s="15"/>
    </row>
    <row r="22" spans="2:34">
      <c r="B22" s="14"/>
      <c r="C22" s="33">
        <v>14</v>
      </c>
      <c r="D22" s="29"/>
      <c r="E22" s="29">
        <f t="shared" si="4"/>
        <v>0</v>
      </c>
      <c r="F22" s="29">
        <f t="shared" si="2"/>
        <v>0</v>
      </c>
      <c r="G22" s="29">
        <f t="shared" si="2"/>
        <v>0</v>
      </c>
      <c r="H22" s="29">
        <f t="shared" si="2"/>
        <v>0</v>
      </c>
      <c r="I22" s="29">
        <f t="shared" si="2"/>
        <v>0</v>
      </c>
      <c r="J22" s="29">
        <f t="shared" si="2"/>
        <v>0</v>
      </c>
      <c r="K22" s="29">
        <f t="shared" si="2"/>
        <v>0</v>
      </c>
      <c r="L22" s="29">
        <f t="shared" si="2"/>
        <v>0</v>
      </c>
      <c r="M22" s="29">
        <f t="shared" si="2"/>
        <v>0</v>
      </c>
      <c r="N22" s="29">
        <f t="shared" si="2"/>
        <v>0</v>
      </c>
      <c r="O22" s="29">
        <f t="shared" si="2"/>
        <v>0</v>
      </c>
      <c r="P22" s="29">
        <f t="shared" si="2"/>
        <v>0</v>
      </c>
      <c r="Q22" s="29" t="str">
        <f t="shared" si="2"/>
        <v>Appro</v>
      </c>
      <c r="R22" s="29" t="str">
        <f t="shared" si="2"/>
        <v>Prod</v>
      </c>
      <c r="S22" s="29" t="str">
        <f t="shared" si="2"/>
        <v>Prod</v>
      </c>
      <c r="T22" s="29" t="str">
        <f t="shared" si="2"/>
        <v>Comm</v>
      </c>
      <c r="U22" s="29">
        <f t="shared" si="2"/>
        <v>0</v>
      </c>
      <c r="V22" s="29">
        <f t="shared" si="3"/>
        <v>0</v>
      </c>
      <c r="W22" s="29">
        <f t="shared" si="3"/>
        <v>0</v>
      </c>
      <c r="X22" s="29">
        <f t="shared" si="3"/>
        <v>0</v>
      </c>
      <c r="Y22" s="29">
        <f t="shared" si="3"/>
        <v>0</v>
      </c>
      <c r="Z22" s="29">
        <f t="shared" si="3"/>
        <v>0</v>
      </c>
      <c r="AA22" s="29">
        <f t="shared" si="3"/>
        <v>0</v>
      </c>
      <c r="AB22" s="29">
        <f t="shared" si="3"/>
        <v>0</v>
      </c>
      <c r="AC22" s="29">
        <f t="shared" si="3"/>
        <v>0</v>
      </c>
      <c r="AD22" s="29">
        <f t="shared" si="3"/>
        <v>0</v>
      </c>
      <c r="AE22" s="29">
        <f t="shared" si="3"/>
        <v>0</v>
      </c>
      <c r="AF22" s="29">
        <f t="shared" si="3"/>
        <v>0</v>
      </c>
      <c r="AG22" s="30">
        <f t="shared" si="3"/>
        <v>0</v>
      </c>
      <c r="AH22" s="15"/>
    </row>
    <row r="23" spans="2:34">
      <c r="B23" s="14"/>
      <c r="C23" s="33">
        <v>15</v>
      </c>
      <c r="D23" s="29"/>
      <c r="E23" s="29">
        <f t="shared" si="4"/>
        <v>0</v>
      </c>
      <c r="F23" s="29">
        <f t="shared" si="2"/>
        <v>0</v>
      </c>
      <c r="G23" s="29">
        <f t="shared" si="2"/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29">
        <f t="shared" si="2"/>
        <v>0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29">
        <f t="shared" si="2"/>
        <v>0</v>
      </c>
      <c r="P23" s="29">
        <f t="shared" si="2"/>
        <v>0</v>
      </c>
      <c r="Q23" s="29">
        <f t="shared" si="2"/>
        <v>0</v>
      </c>
      <c r="R23" s="29" t="str">
        <f t="shared" si="2"/>
        <v>Appro</v>
      </c>
      <c r="S23" s="29" t="str">
        <f t="shared" si="2"/>
        <v>Prod</v>
      </c>
      <c r="T23" s="29" t="str">
        <f t="shared" si="2"/>
        <v>Prod</v>
      </c>
      <c r="U23" s="29" t="str">
        <f t="shared" si="2"/>
        <v>Comm</v>
      </c>
      <c r="V23" s="29">
        <f t="shared" si="3"/>
        <v>0</v>
      </c>
      <c r="W23" s="29">
        <f t="shared" si="3"/>
        <v>0</v>
      </c>
      <c r="X23" s="29">
        <f t="shared" si="3"/>
        <v>0</v>
      </c>
      <c r="Y23" s="29">
        <f t="shared" si="3"/>
        <v>0</v>
      </c>
      <c r="Z23" s="29">
        <f t="shared" si="3"/>
        <v>0</v>
      </c>
      <c r="AA23" s="29">
        <f t="shared" si="3"/>
        <v>0</v>
      </c>
      <c r="AB23" s="29">
        <f t="shared" si="3"/>
        <v>0</v>
      </c>
      <c r="AC23" s="29">
        <f t="shared" si="3"/>
        <v>0</v>
      </c>
      <c r="AD23" s="29">
        <f t="shared" si="3"/>
        <v>0</v>
      </c>
      <c r="AE23" s="29">
        <f t="shared" si="3"/>
        <v>0</v>
      </c>
      <c r="AF23" s="29">
        <f t="shared" si="3"/>
        <v>0</v>
      </c>
      <c r="AG23" s="30">
        <f t="shared" si="3"/>
        <v>0</v>
      </c>
      <c r="AH23" s="15"/>
    </row>
    <row r="24" spans="2:34">
      <c r="B24" s="14"/>
      <c r="C24" s="33">
        <v>16</v>
      </c>
      <c r="D24" s="29"/>
      <c r="E24" s="29">
        <f t="shared" si="4"/>
        <v>0</v>
      </c>
      <c r="F24" s="29">
        <f t="shared" si="2"/>
        <v>0</v>
      </c>
      <c r="G24" s="29">
        <f t="shared" si="2"/>
        <v>0</v>
      </c>
      <c r="H24" s="29">
        <f t="shared" si="2"/>
        <v>0</v>
      </c>
      <c r="I24" s="29">
        <f t="shared" si="2"/>
        <v>0</v>
      </c>
      <c r="J24" s="29">
        <f t="shared" si="2"/>
        <v>0</v>
      </c>
      <c r="K24" s="29">
        <f t="shared" si="2"/>
        <v>0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29">
        <f t="shared" si="2"/>
        <v>0</v>
      </c>
      <c r="P24" s="29">
        <f t="shared" si="2"/>
        <v>0</v>
      </c>
      <c r="Q24" s="29">
        <f t="shared" si="2"/>
        <v>0</v>
      </c>
      <c r="R24" s="29">
        <f t="shared" si="2"/>
        <v>0</v>
      </c>
      <c r="S24" s="29" t="str">
        <f t="shared" si="2"/>
        <v>Appro</v>
      </c>
      <c r="T24" s="29" t="str">
        <f t="shared" si="2"/>
        <v>Prod</v>
      </c>
      <c r="U24" s="29" t="str">
        <f t="shared" si="2"/>
        <v>Prod</v>
      </c>
      <c r="V24" s="29" t="str">
        <f t="shared" si="3"/>
        <v>Comm</v>
      </c>
      <c r="W24" s="29">
        <f t="shared" si="3"/>
        <v>0</v>
      </c>
      <c r="X24" s="29">
        <f t="shared" si="3"/>
        <v>0</v>
      </c>
      <c r="Y24" s="29">
        <f t="shared" si="3"/>
        <v>0</v>
      </c>
      <c r="Z24" s="29">
        <f t="shared" si="3"/>
        <v>0</v>
      </c>
      <c r="AA24" s="29">
        <f t="shared" si="3"/>
        <v>0</v>
      </c>
      <c r="AB24" s="29">
        <f t="shared" si="3"/>
        <v>0</v>
      </c>
      <c r="AC24" s="29">
        <f t="shared" si="3"/>
        <v>0</v>
      </c>
      <c r="AD24" s="29">
        <f t="shared" si="3"/>
        <v>0</v>
      </c>
      <c r="AE24" s="29">
        <f t="shared" si="3"/>
        <v>0</v>
      </c>
      <c r="AF24" s="29">
        <f t="shared" si="3"/>
        <v>0</v>
      </c>
      <c r="AG24" s="30">
        <f t="shared" si="3"/>
        <v>0</v>
      </c>
      <c r="AH24" s="15"/>
    </row>
    <row r="25" spans="2:34">
      <c r="B25" s="14"/>
      <c r="C25" s="33">
        <v>17</v>
      </c>
      <c r="D25" s="29"/>
      <c r="E25" s="29">
        <f t="shared" si="4"/>
        <v>0</v>
      </c>
      <c r="F25" s="29">
        <f t="shared" si="2"/>
        <v>0</v>
      </c>
      <c r="G25" s="29">
        <f t="shared" si="2"/>
        <v>0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29">
        <f t="shared" si="2"/>
        <v>0</v>
      </c>
      <c r="O25" s="29">
        <f t="shared" si="2"/>
        <v>0</v>
      </c>
      <c r="P25" s="29">
        <f t="shared" si="2"/>
        <v>0</v>
      </c>
      <c r="Q25" s="29">
        <f t="shared" si="2"/>
        <v>0</v>
      </c>
      <c r="R25" s="29">
        <f t="shared" si="2"/>
        <v>0</v>
      </c>
      <c r="S25" s="29">
        <f t="shared" si="2"/>
        <v>0</v>
      </c>
      <c r="T25" s="29" t="str">
        <f t="shared" si="2"/>
        <v>Appro</v>
      </c>
      <c r="U25" s="29" t="str">
        <f t="shared" si="2"/>
        <v>Prod</v>
      </c>
      <c r="V25" s="29" t="str">
        <f t="shared" si="3"/>
        <v>Prod</v>
      </c>
      <c r="W25" s="29" t="str">
        <f t="shared" si="3"/>
        <v>Comm</v>
      </c>
      <c r="X25" s="29">
        <f t="shared" si="3"/>
        <v>0</v>
      </c>
      <c r="Y25" s="29">
        <f t="shared" si="3"/>
        <v>0</v>
      </c>
      <c r="Z25" s="29">
        <f t="shared" si="3"/>
        <v>0</v>
      </c>
      <c r="AA25" s="29">
        <f t="shared" si="3"/>
        <v>0</v>
      </c>
      <c r="AB25" s="29">
        <f t="shared" si="3"/>
        <v>0</v>
      </c>
      <c r="AC25" s="29">
        <f t="shared" si="3"/>
        <v>0</v>
      </c>
      <c r="AD25" s="29">
        <f t="shared" si="3"/>
        <v>0</v>
      </c>
      <c r="AE25" s="29">
        <f t="shared" si="3"/>
        <v>0</v>
      </c>
      <c r="AF25" s="29">
        <f t="shared" si="3"/>
        <v>0</v>
      </c>
      <c r="AG25" s="30">
        <f t="shared" si="3"/>
        <v>0</v>
      </c>
      <c r="AH25" s="15"/>
    </row>
    <row r="26" spans="2:34">
      <c r="B26" s="14"/>
      <c r="C26" s="33">
        <v>18</v>
      </c>
      <c r="D26" s="29"/>
      <c r="E26" s="29">
        <f t="shared" si="4"/>
        <v>0</v>
      </c>
      <c r="F26" s="29">
        <f t="shared" si="2"/>
        <v>0</v>
      </c>
      <c r="G26" s="29">
        <f t="shared" si="2"/>
        <v>0</v>
      </c>
      <c r="H26" s="29">
        <f t="shared" si="2"/>
        <v>0</v>
      </c>
      <c r="I26" s="29">
        <f t="shared" si="2"/>
        <v>0</v>
      </c>
      <c r="J26" s="29">
        <f t="shared" si="2"/>
        <v>0</v>
      </c>
      <c r="K26" s="29">
        <f t="shared" si="2"/>
        <v>0</v>
      </c>
      <c r="L26" s="29">
        <f t="shared" si="2"/>
        <v>0</v>
      </c>
      <c r="M26" s="29">
        <f t="shared" si="2"/>
        <v>0</v>
      </c>
      <c r="N26" s="29">
        <f t="shared" si="2"/>
        <v>0</v>
      </c>
      <c r="O26" s="29">
        <f t="shared" si="2"/>
        <v>0</v>
      </c>
      <c r="P26" s="29">
        <f t="shared" si="2"/>
        <v>0</v>
      </c>
      <c r="Q26" s="29">
        <f t="shared" si="2"/>
        <v>0</v>
      </c>
      <c r="R26" s="29">
        <f t="shared" si="2"/>
        <v>0</v>
      </c>
      <c r="S26" s="29">
        <f t="shared" si="2"/>
        <v>0</v>
      </c>
      <c r="T26" s="29">
        <f t="shared" si="2"/>
        <v>0</v>
      </c>
      <c r="U26" s="29" t="str">
        <f t="shared" ref="U26:AG38" si="5">T25</f>
        <v>Appro</v>
      </c>
      <c r="V26" s="29" t="str">
        <f t="shared" si="3"/>
        <v>Prod</v>
      </c>
      <c r="W26" s="29" t="str">
        <f t="shared" si="3"/>
        <v>Prod</v>
      </c>
      <c r="X26" s="29" t="str">
        <f t="shared" si="3"/>
        <v>Comm</v>
      </c>
      <c r="Y26" s="29">
        <f t="shared" si="3"/>
        <v>0</v>
      </c>
      <c r="Z26" s="29">
        <f t="shared" si="3"/>
        <v>0</v>
      </c>
      <c r="AA26" s="29">
        <f t="shared" si="3"/>
        <v>0</v>
      </c>
      <c r="AB26" s="29">
        <f t="shared" si="3"/>
        <v>0</v>
      </c>
      <c r="AC26" s="29">
        <f t="shared" si="3"/>
        <v>0</v>
      </c>
      <c r="AD26" s="29">
        <f t="shared" si="3"/>
        <v>0</v>
      </c>
      <c r="AE26" s="29">
        <f t="shared" si="3"/>
        <v>0</v>
      </c>
      <c r="AF26" s="29">
        <f t="shared" si="3"/>
        <v>0</v>
      </c>
      <c r="AG26" s="30">
        <f t="shared" si="3"/>
        <v>0</v>
      </c>
      <c r="AH26" s="15"/>
    </row>
    <row r="27" spans="2:34">
      <c r="B27" s="14"/>
      <c r="C27" s="33">
        <v>19</v>
      </c>
      <c r="D27" s="29"/>
      <c r="E27" s="29">
        <f t="shared" si="4"/>
        <v>0</v>
      </c>
      <c r="F27" s="29">
        <f t="shared" si="4"/>
        <v>0</v>
      </c>
      <c r="G27" s="29">
        <f t="shared" si="4"/>
        <v>0</v>
      </c>
      <c r="H27" s="29">
        <f t="shared" si="4"/>
        <v>0</v>
      </c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29">
        <f t="shared" si="4"/>
        <v>0</v>
      </c>
      <c r="U27" s="29">
        <f t="shared" si="5"/>
        <v>0</v>
      </c>
      <c r="V27" s="29" t="str">
        <f t="shared" si="5"/>
        <v>Appro</v>
      </c>
      <c r="W27" s="29" t="str">
        <f t="shared" si="5"/>
        <v>Prod</v>
      </c>
      <c r="X27" s="29" t="str">
        <f t="shared" si="5"/>
        <v>Prod</v>
      </c>
      <c r="Y27" s="29" t="str">
        <f t="shared" si="5"/>
        <v>Comm</v>
      </c>
      <c r="Z27" s="29">
        <f t="shared" si="5"/>
        <v>0</v>
      </c>
      <c r="AA27" s="29">
        <f t="shared" si="5"/>
        <v>0</v>
      </c>
      <c r="AB27" s="29">
        <f t="shared" si="5"/>
        <v>0</v>
      </c>
      <c r="AC27" s="29">
        <f t="shared" si="5"/>
        <v>0</v>
      </c>
      <c r="AD27" s="29">
        <f t="shared" si="5"/>
        <v>0</v>
      </c>
      <c r="AE27" s="29">
        <f t="shared" si="5"/>
        <v>0</v>
      </c>
      <c r="AF27" s="29">
        <f t="shared" si="5"/>
        <v>0</v>
      </c>
      <c r="AG27" s="30">
        <f t="shared" si="5"/>
        <v>0</v>
      </c>
      <c r="AH27" s="15"/>
    </row>
    <row r="28" spans="2:34">
      <c r="B28" s="14"/>
      <c r="C28" s="33">
        <v>20</v>
      </c>
      <c r="D28" s="29"/>
      <c r="E28" s="29">
        <f t="shared" ref="E28:T38" si="6">D27</f>
        <v>0</v>
      </c>
      <c r="F28" s="29">
        <f t="shared" si="6"/>
        <v>0</v>
      </c>
      <c r="G28" s="29">
        <f t="shared" si="6"/>
        <v>0</v>
      </c>
      <c r="H28" s="29">
        <f t="shared" si="6"/>
        <v>0</v>
      </c>
      <c r="I28" s="29">
        <f t="shared" si="6"/>
        <v>0</v>
      </c>
      <c r="J28" s="29">
        <f t="shared" si="6"/>
        <v>0</v>
      </c>
      <c r="K28" s="29">
        <f t="shared" si="6"/>
        <v>0</v>
      </c>
      <c r="L28" s="29">
        <f t="shared" si="6"/>
        <v>0</v>
      </c>
      <c r="M28" s="29">
        <f t="shared" si="6"/>
        <v>0</v>
      </c>
      <c r="N28" s="29">
        <f t="shared" si="6"/>
        <v>0</v>
      </c>
      <c r="O28" s="29">
        <f t="shared" si="6"/>
        <v>0</v>
      </c>
      <c r="P28" s="29">
        <f t="shared" si="6"/>
        <v>0</v>
      </c>
      <c r="Q28" s="29">
        <f t="shared" si="6"/>
        <v>0</v>
      </c>
      <c r="R28" s="29">
        <f t="shared" si="6"/>
        <v>0</v>
      </c>
      <c r="S28" s="29">
        <f t="shared" si="6"/>
        <v>0</v>
      </c>
      <c r="T28" s="29">
        <f t="shared" si="6"/>
        <v>0</v>
      </c>
      <c r="U28" s="29">
        <f t="shared" si="5"/>
        <v>0</v>
      </c>
      <c r="V28" s="29">
        <f t="shared" si="5"/>
        <v>0</v>
      </c>
      <c r="W28" s="29" t="str">
        <f t="shared" si="5"/>
        <v>Appro</v>
      </c>
      <c r="X28" s="29" t="str">
        <f t="shared" si="5"/>
        <v>Prod</v>
      </c>
      <c r="Y28" s="29" t="str">
        <f t="shared" si="5"/>
        <v>Prod</v>
      </c>
      <c r="Z28" s="29" t="str">
        <f t="shared" si="5"/>
        <v>Comm</v>
      </c>
      <c r="AA28" s="29">
        <f t="shared" si="5"/>
        <v>0</v>
      </c>
      <c r="AB28" s="29">
        <f t="shared" si="5"/>
        <v>0</v>
      </c>
      <c r="AC28" s="29">
        <f t="shared" si="5"/>
        <v>0</v>
      </c>
      <c r="AD28" s="29">
        <f t="shared" si="5"/>
        <v>0</v>
      </c>
      <c r="AE28" s="29">
        <f t="shared" si="5"/>
        <v>0</v>
      </c>
      <c r="AF28" s="29">
        <f t="shared" si="5"/>
        <v>0</v>
      </c>
      <c r="AG28" s="30">
        <f t="shared" si="5"/>
        <v>0</v>
      </c>
      <c r="AH28" s="15"/>
    </row>
    <row r="29" spans="2:34">
      <c r="B29" s="14"/>
      <c r="C29" s="33">
        <v>21</v>
      </c>
      <c r="D29" s="29"/>
      <c r="E29" s="29">
        <f t="shared" si="6"/>
        <v>0</v>
      </c>
      <c r="F29" s="29">
        <f t="shared" si="6"/>
        <v>0</v>
      </c>
      <c r="G29" s="29">
        <f t="shared" si="6"/>
        <v>0</v>
      </c>
      <c r="H29" s="29">
        <f t="shared" si="6"/>
        <v>0</v>
      </c>
      <c r="I29" s="29">
        <f t="shared" si="6"/>
        <v>0</v>
      </c>
      <c r="J29" s="29">
        <f t="shared" si="6"/>
        <v>0</v>
      </c>
      <c r="K29" s="29">
        <f t="shared" si="6"/>
        <v>0</v>
      </c>
      <c r="L29" s="29">
        <f t="shared" si="6"/>
        <v>0</v>
      </c>
      <c r="M29" s="29">
        <f t="shared" si="6"/>
        <v>0</v>
      </c>
      <c r="N29" s="29">
        <f t="shared" si="6"/>
        <v>0</v>
      </c>
      <c r="O29" s="29">
        <f t="shared" si="6"/>
        <v>0</v>
      </c>
      <c r="P29" s="29">
        <f t="shared" si="6"/>
        <v>0</v>
      </c>
      <c r="Q29" s="29">
        <f t="shared" si="6"/>
        <v>0</v>
      </c>
      <c r="R29" s="29">
        <f t="shared" si="6"/>
        <v>0</v>
      </c>
      <c r="S29" s="29">
        <f t="shared" si="6"/>
        <v>0</v>
      </c>
      <c r="T29" s="29">
        <f t="shared" si="6"/>
        <v>0</v>
      </c>
      <c r="U29" s="29">
        <f t="shared" si="5"/>
        <v>0</v>
      </c>
      <c r="V29" s="29">
        <f t="shared" si="5"/>
        <v>0</v>
      </c>
      <c r="W29" s="29">
        <f t="shared" si="5"/>
        <v>0</v>
      </c>
      <c r="X29" s="29" t="str">
        <f t="shared" si="5"/>
        <v>Appro</v>
      </c>
      <c r="Y29" s="29" t="str">
        <f t="shared" si="5"/>
        <v>Prod</v>
      </c>
      <c r="Z29" s="29" t="str">
        <f t="shared" si="5"/>
        <v>Prod</v>
      </c>
      <c r="AA29" s="29" t="str">
        <f t="shared" si="5"/>
        <v>Comm</v>
      </c>
      <c r="AB29" s="29">
        <f t="shared" si="5"/>
        <v>0</v>
      </c>
      <c r="AC29" s="29">
        <f t="shared" si="5"/>
        <v>0</v>
      </c>
      <c r="AD29" s="29">
        <f t="shared" si="5"/>
        <v>0</v>
      </c>
      <c r="AE29" s="29">
        <f t="shared" si="5"/>
        <v>0</v>
      </c>
      <c r="AF29" s="29">
        <f t="shared" si="5"/>
        <v>0</v>
      </c>
      <c r="AG29" s="30">
        <f t="shared" si="5"/>
        <v>0</v>
      </c>
      <c r="AH29" s="15"/>
    </row>
    <row r="30" spans="2:34">
      <c r="B30" s="14"/>
      <c r="C30" s="33">
        <v>22</v>
      </c>
      <c r="D30" s="29"/>
      <c r="E30" s="29">
        <f t="shared" si="6"/>
        <v>0</v>
      </c>
      <c r="F30" s="29">
        <f t="shared" si="6"/>
        <v>0</v>
      </c>
      <c r="G30" s="29">
        <f t="shared" si="6"/>
        <v>0</v>
      </c>
      <c r="H30" s="29">
        <f t="shared" si="6"/>
        <v>0</v>
      </c>
      <c r="I30" s="29">
        <f t="shared" si="6"/>
        <v>0</v>
      </c>
      <c r="J30" s="29">
        <f t="shared" si="6"/>
        <v>0</v>
      </c>
      <c r="K30" s="29">
        <f t="shared" si="6"/>
        <v>0</v>
      </c>
      <c r="L30" s="29">
        <f t="shared" si="6"/>
        <v>0</v>
      </c>
      <c r="M30" s="29">
        <f t="shared" si="6"/>
        <v>0</v>
      </c>
      <c r="N30" s="29">
        <f t="shared" si="6"/>
        <v>0</v>
      </c>
      <c r="O30" s="29">
        <f t="shared" si="6"/>
        <v>0</v>
      </c>
      <c r="P30" s="29">
        <f t="shared" si="6"/>
        <v>0</v>
      </c>
      <c r="Q30" s="29">
        <f t="shared" si="6"/>
        <v>0</v>
      </c>
      <c r="R30" s="29">
        <f t="shared" si="6"/>
        <v>0</v>
      </c>
      <c r="S30" s="29">
        <f t="shared" si="6"/>
        <v>0</v>
      </c>
      <c r="T30" s="29">
        <f t="shared" si="6"/>
        <v>0</v>
      </c>
      <c r="U30" s="29">
        <f t="shared" si="5"/>
        <v>0</v>
      </c>
      <c r="V30" s="29">
        <f t="shared" si="5"/>
        <v>0</v>
      </c>
      <c r="W30" s="29">
        <f t="shared" si="5"/>
        <v>0</v>
      </c>
      <c r="X30" s="29">
        <f t="shared" si="5"/>
        <v>0</v>
      </c>
      <c r="Y30" s="29" t="str">
        <f t="shared" si="5"/>
        <v>Appro</v>
      </c>
      <c r="Z30" s="29" t="str">
        <f t="shared" si="5"/>
        <v>Prod</v>
      </c>
      <c r="AA30" s="29" t="str">
        <f t="shared" si="5"/>
        <v>Prod</v>
      </c>
      <c r="AB30" s="29" t="str">
        <f t="shared" si="5"/>
        <v>Comm</v>
      </c>
      <c r="AC30" s="29">
        <f t="shared" si="5"/>
        <v>0</v>
      </c>
      <c r="AD30" s="29">
        <f t="shared" si="5"/>
        <v>0</v>
      </c>
      <c r="AE30" s="29">
        <f t="shared" si="5"/>
        <v>0</v>
      </c>
      <c r="AF30" s="29">
        <f t="shared" si="5"/>
        <v>0</v>
      </c>
      <c r="AG30" s="30">
        <f t="shared" si="5"/>
        <v>0</v>
      </c>
      <c r="AH30" s="15"/>
    </row>
    <row r="31" spans="2:34">
      <c r="B31" s="14"/>
      <c r="C31" s="33">
        <v>23</v>
      </c>
      <c r="D31" s="29"/>
      <c r="E31" s="29">
        <f t="shared" si="6"/>
        <v>0</v>
      </c>
      <c r="F31" s="29">
        <f t="shared" si="6"/>
        <v>0</v>
      </c>
      <c r="G31" s="29">
        <f t="shared" si="6"/>
        <v>0</v>
      </c>
      <c r="H31" s="29">
        <f t="shared" si="6"/>
        <v>0</v>
      </c>
      <c r="I31" s="29">
        <f t="shared" si="6"/>
        <v>0</v>
      </c>
      <c r="J31" s="29">
        <f t="shared" si="6"/>
        <v>0</v>
      </c>
      <c r="K31" s="29">
        <f t="shared" si="6"/>
        <v>0</v>
      </c>
      <c r="L31" s="29">
        <f t="shared" si="6"/>
        <v>0</v>
      </c>
      <c r="M31" s="29">
        <f t="shared" si="6"/>
        <v>0</v>
      </c>
      <c r="N31" s="29">
        <f t="shared" si="6"/>
        <v>0</v>
      </c>
      <c r="O31" s="29">
        <f t="shared" si="6"/>
        <v>0</v>
      </c>
      <c r="P31" s="29">
        <f t="shared" si="6"/>
        <v>0</v>
      </c>
      <c r="Q31" s="29">
        <f t="shared" si="6"/>
        <v>0</v>
      </c>
      <c r="R31" s="29">
        <f t="shared" si="6"/>
        <v>0</v>
      </c>
      <c r="S31" s="29">
        <f t="shared" si="6"/>
        <v>0</v>
      </c>
      <c r="T31" s="29">
        <f t="shared" si="6"/>
        <v>0</v>
      </c>
      <c r="U31" s="29">
        <f t="shared" si="5"/>
        <v>0</v>
      </c>
      <c r="V31" s="29">
        <f t="shared" si="5"/>
        <v>0</v>
      </c>
      <c r="W31" s="29">
        <f t="shared" si="5"/>
        <v>0</v>
      </c>
      <c r="X31" s="29">
        <f t="shared" si="5"/>
        <v>0</v>
      </c>
      <c r="Y31" s="29">
        <f t="shared" si="5"/>
        <v>0</v>
      </c>
      <c r="Z31" s="29" t="str">
        <f t="shared" si="5"/>
        <v>Appro</v>
      </c>
      <c r="AA31" s="29" t="str">
        <f t="shared" si="5"/>
        <v>Prod</v>
      </c>
      <c r="AB31" s="29" t="str">
        <f t="shared" si="5"/>
        <v>Prod</v>
      </c>
      <c r="AC31" s="29" t="str">
        <f t="shared" si="5"/>
        <v>Comm</v>
      </c>
      <c r="AD31" s="29">
        <f t="shared" si="5"/>
        <v>0</v>
      </c>
      <c r="AE31" s="29">
        <f t="shared" si="5"/>
        <v>0</v>
      </c>
      <c r="AF31" s="29">
        <f t="shared" si="5"/>
        <v>0</v>
      </c>
      <c r="AG31" s="30">
        <f t="shared" si="5"/>
        <v>0</v>
      </c>
      <c r="AH31" s="15"/>
    </row>
    <row r="32" spans="2:34">
      <c r="B32" s="14"/>
      <c r="C32" s="33">
        <v>24</v>
      </c>
      <c r="D32" s="29"/>
      <c r="E32" s="29">
        <f t="shared" si="6"/>
        <v>0</v>
      </c>
      <c r="F32" s="29">
        <f t="shared" si="6"/>
        <v>0</v>
      </c>
      <c r="G32" s="29">
        <f t="shared" si="6"/>
        <v>0</v>
      </c>
      <c r="H32" s="29">
        <f t="shared" si="6"/>
        <v>0</v>
      </c>
      <c r="I32" s="29">
        <f t="shared" si="6"/>
        <v>0</v>
      </c>
      <c r="J32" s="29">
        <f t="shared" si="6"/>
        <v>0</v>
      </c>
      <c r="K32" s="29">
        <f t="shared" si="6"/>
        <v>0</v>
      </c>
      <c r="L32" s="29">
        <f t="shared" si="6"/>
        <v>0</v>
      </c>
      <c r="M32" s="29">
        <f t="shared" si="6"/>
        <v>0</v>
      </c>
      <c r="N32" s="29">
        <f t="shared" si="6"/>
        <v>0</v>
      </c>
      <c r="O32" s="29">
        <f t="shared" si="6"/>
        <v>0</v>
      </c>
      <c r="P32" s="29">
        <f t="shared" si="6"/>
        <v>0</v>
      </c>
      <c r="Q32" s="29">
        <f t="shared" si="6"/>
        <v>0</v>
      </c>
      <c r="R32" s="29">
        <f t="shared" si="6"/>
        <v>0</v>
      </c>
      <c r="S32" s="29">
        <f t="shared" si="6"/>
        <v>0</v>
      </c>
      <c r="T32" s="29">
        <f t="shared" si="6"/>
        <v>0</v>
      </c>
      <c r="U32" s="29">
        <f t="shared" si="5"/>
        <v>0</v>
      </c>
      <c r="V32" s="29">
        <f t="shared" si="5"/>
        <v>0</v>
      </c>
      <c r="W32" s="29">
        <f t="shared" si="5"/>
        <v>0</v>
      </c>
      <c r="X32" s="29">
        <f t="shared" si="5"/>
        <v>0</v>
      </c>
      <c r="Y32" s="29">
        <f t="shared" si="5"/>
        <v>0</v>
      </c>
      <c r="Z32" s="29">
        <f t="shared" si="5"/>
        <v>0</v>
      </c>
      <c r="AA32" s="29" t="str">
        <f t="shared" si="5"/>
        <v>Appro</v>
      </c>
      <c r="AB32" s="29" t="str">
        <f t="shared" si="5"/>
        <v>Prod</v>
      </c>
      <c r="AC32" s="29" t="str">
        <f t="shared" si="5"/>
        <v>Prod</v>
      </c>
      <c r="AD32" s="29" t="str">
        <f t="shared" si="5"/>
        <v>Comm</v>
      </c>
      <c r="AE32" s="29">
        <f t="shared" si="5"/>
        <v>0</v>
      </c>
      <c r="AF32" s="29">
        <f t="shared" si="5"/>
        <v>0</v>
      </c>
      <c r="AG32" s="30">
        <f t="shared" si="5"/>
        <v>0</v>
      </c>
      <c r="AH32" s="15"/>
    </row>
    <row r="33" spans="2:45">
      <c r="B33" s="14"/>
      <c r="C33" s="33">
        <v>25</v>
      </c>
      <c r="D33" s="29"/>
      <c r="E33" s="29">
        <f t="shared" si="6"/>
        <v>0</v>
      </c>
      <c r="F33" s="29">
        <f t="shared" si="6"/>
        <v>0</v>
      </c>
      <c r="G33" s="29">
        <f t="shared" si="6"/>
        <v>0</v>
      </c>
      <c r="H33" s="29">
        <f t="shared" si="6"/>
        <v>0</v>
      </c>
      <c r="I33" s="29">
        <f t="shared" si="6"/>
        <v>0</v>
      </c>
      <c r="J33" s="29">
        <f t="shared" si="6"/>
        <v>0</v>
      </c>
      <c r="K33" s="29">
        <f t="shared" si="6"/>
        <v>0</v>
      </c>
      <c r="L33" s="29">
        <f t="shared" si="6"/>
        <v>0</v>
      </c>
      <c r="M33" s="29">
        <f t="shared" si="6"/>
        <v>0</v>
      </c>
      <c r="N33" s="29">
        <f t="shared" si="6"/>
        <v>0</v>
      </c>
      <c r="O33" s="29">
        <f t="shared" si="6"/>
        <v>0</v>
      </c>
      <c r="P33" s="29">
        <f t="shared" si="6"/>
        <v>0</v>
      </c>
      <c r="Q33" s="29">
        <f t="shared" si="6"/>
        <v>0</v>
      </c>
      <c r="R33" s="29">
        <f t="shared" si="6"/>
        <v>0</v>
      </c>
      <c r="S33" s="29">
        <f t="shared" si="6"/>
        <v>0</v>
      </c>
      <c r="T33" s="29">
        <f t="shared" si="6"/>
        <v>0</v>
      </c>
      <c r="U33" s="29">
        <f t="shared" si="5"/>
        <v>0</v>
      </c>
      <c r="V33" s="29">
        <f t="shared" si="5"/>
        <v>0</v>
      </c>
      <c r="W33" s="29">
        <f t="shared" si="5"/>
        <v>0</v>
      </c>
      <c r="X33" s="29">
        <f t="shared" si="5"/>
        <v>0</v>
      </c>
      <c r="Y33" s="29">
        <f t="shared" si="5"/>
        <v>0</v>
      </c>
      <c r="Z33" s="29">
        <f t="shared" si="5"/>
        <v>0</v>
      </c>
      <c r="AA33" s="29">
        <f t="shared" si="5"/>
        <v>0</v>
      </c>
      <c r="AB33" s="29" t="str">
        <f t="shared" si="5"/>
        <v>Appro</v>
      </c>
      <c r="AC33" s="29" t="str">
        <f t="shared" si="5"/>
        <v>Prod</v>
      </c>
      <c r="AD33" s="29" t="str">
        <f t="shared" si="5"/>
        <v>Prod</v>
      </c>
      <c r="AE33" s="29" t="str">
        <f t="shared" si="5"/>
        <v>Comm</v>
      </c>
      <c r="AF33" s="29">
        <f t="shared" si="5"/>
        <v>0</v>
      </c>
      <c r="AG33" s="30">
        <f t="shared" si="5"/>
        <v>0</v>
      </c>
      <c r="AH33" s="15"/>
    </row>
    <row r="34" spans="2:45">
      <c r="B34" s="14"/>
      <c r="C34" s="33">
        <v>26</v>
      </c>
      <c r="D34" s="29"/>
      <c r="E34" s="29">
        <f t="shared" si="6"/>
        <v>0</v>
      </c>
      <c r="F34" s="29">
        <f t="shared" si="6"/>
        <v>0</v>
      </c>
      <c r="G34" s="29">
        <f t="shared" si="6"/>
        <v>0</v>
      </c>
      <c r="H34" s="29">
        <f t="shared" si="6"/>
        <v>0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0</v>
      </c>
      <c r="M34" s="29">
        <f t="shared" si="6"/>
        <v>0</v>
      </c>
      <c r="N34" s="29">
        <f t="shared" si="6"/>
        <v>0</v>
      </c>
      <c r="O34" s="29">
        <f t="shared" si="6"/>
        <v>0</v>
      </c>
      <c r="P34" s="29">
        <f t="shared" si="6"/>
        <v>0</v>
      </c>
      <c r="Q34" s="29">
        <f t="shared" si="6"/>
        <v>0</v>
      </c>
      <c r="R34" s="29">
        <f t="shared" si="6"/>
        <v>0</v>
      </c>
      <c r="S34" s="29">
        <f t="shared" si="6"/>
        <v>0</v>
      </c>
      <c r="T34" s="29">
        <f t="shared" si="6"/>
        <v>0</v>
      </c>
      <c r="U34" s="29">
        <f t="shared" si="5"/>
        <v>0</v>
      </c>
      <c r="V34" s="29">
        <f t="shared" si="5"/>
        <v>0</v>
      </c>
      <c r="W34" s="29">
        <f t="shared" si="5"/>
        <v>0</v>
      </c>
      <c r="X34" s="29">
        <f t="shared" si="5"/>
        <v>0</v>
      </c>
      <c r="Y34" s="29">
        <f t="shared" si="5"/>
        <v>0</v>
      </c>
      <c r="Z34" s="29">
        <f t="shared" si="5"/>
        <v>0</v>
      </c>
      <c r="AA34" s="29">
        <f t="shared" si="5"/>
        <v>0</v>
      </c>
      <c r="AB34" s="29">
        <f t="shared" si="5"/>
        <v>0</v>
      </c>
      <c r="AC34" s="29" t="str">
        <f t="shared" si="5"/>
        <v>Appro</v>
      </c>
      <c r="AD34" s="29" t="str">
        <f t="shared" si="5"/>
        <v>Prod</v>
      </c>
      <c r="AE34" s="29" t="str">
        <f t="shared" si="5"/>
        <v>Prod</v>
      </c>
      <c r="AF34" s="29" t="str">
        <f t="shared" si="5"/>
        <v>Comm</v>
      </c>
      <c r="AG34" s="30">
        <f t="shared" si="5"/>
        <v>0</v>
      </c>
      <c r="AH34" s="15"/>
    </row>
    <row r="35" spans="2:45">
      <c r="B35" s="14"/>
      <c r="C35" s="33">
        <v>27</v>
      </c>
      <c r="D35" s="29"/>
      <c r="E35" s="29">
        <f t="shared" si="6"/>
        <v>0</v>
      </c>
      <c r="F35" s="29">
        <f t="shared" si="6"/>
        <v>0</v>
      </c>
      <c r="G35" s="29">
        <f t="shared" si="6"/>
        <v>0</v>
      </c>
      <c r="H35" s="29">
        <f t="shared" si="6"/>
        <v>0</v>
      </c>
      <c r="I35" s="29">
        <f t="shared" si="6"/>
        <v>0</v>
      </c>
      <c r="J35" s="29">
        <f t="shared" si="6"/>
        <v>0</v>
      </c>
      <c r="K35" s="29">
        <f t="shared" si="6"/>
        <v>0</v>
      </c>
      <c r="L35" s="29">
        <f t="shared" si="6"/>
        <v>0</v>
      </c>
      <c r="M35" s="29">
        <f t="shared" si="6"/>
        <v>0</v>
      </c>
      <c r="N35" s="29">
        <f t="shared" si="6"/>
        <v>0</v>
      </c>
      <c r="O35" s="29">
        <f t="shared" si="6"/>
        <v>0</v>
      </c>
      <c r="P35" s="29">
        <f t="shared" si="6"/>
        <v>0</v>
      </c>
      <c r="Q35" s="29">
        <f t="shared" si="6"/>
        <v>0</v>
      </c>
      <c r="R35" s="29">
        <f t="shared" si="6"/>
        <v>0</v>
      </c>
      <c r="S35" s="29">
        <f t="shared" si="6"/>
        <v>0</v>
      </c>
      <c r="T35" s="29">
        <f t="shared" si="6"/>
        <v>0</v>
      </c>
      <c r="U35" s="29">
        <f t="shared" si="5"/>
        <v>0</v>
      </c>
      <c r="V35" s="29">
        <f t="shared" si="5"/>
        <v>0</v>
      </c>
      <c r="W35" s="29">
        <f t="shared" si="5"/>
        <v>0</v>
      </c>
      <c r="X35" s="29">
        <f t="shared" si="5"/>
        <v>0</v>
      </c>
      <c r="Y35" s="29">
        <f t="shared" si="5"/>
        <v>0</v>
      </c>
      <c r="Z35" s="29">
        <f t="shared" si="5"/>
        <v>0</v>
      </c>
      <c r="AA35" s="29">
        <f t="shared" si="5"/>
        <v>0</v>
      </c>
      <c r="AB35" s="29">
        <f t="shared" si="5"/>
        <v>0</v>
      </c>
      <c r="AC35" s="29">
        <f t="shared" si="5"/>
        <v>0</v>
      </c>
      <c r="AD35" s="29" t="str">
        <f t="shared" si="5"/>
        <v>Appro</v>
      </c>
      <c r="AE35" s="29" t="str">
        <f t="shared" si="5"/>
        <v>Prod</v>
      </c>
      <c r="AF35" s="29" t="str">
        <f t="shared" si="5"/>
        <v>Prod</v>
      </c>
      <c r="AG35" s="30" t="str">
        <f t="shared" si="5"/>
        <v>Comm</v>
      </c>
      <c r="AH35" s="15"/>
    </row>
    <row r="36" spans="2:45">
      <c r="B36" s="14"/>
      <c r="C36" s="33">
        <v>28</v>
      </c>
      <c r="D36" s="29"/>
      <c r="E36" s="29">
        <f t="shared" si="6"/>
        <v>0</v>
      </c>
      <c r="F36" s="29">
        <f t="shared" si="6"/>
        <v>0</v>
      </c>
      <c r="G36" s="29">
        <f t="shared" si="6"/>
        <v>0</v>
      </c>
      <c r="H36" s="29">
        <f t="shared" si="6"/>
        <v>0</v>
      </c>
      <c r="I36" s="29">
        <f t="shared" si="6"/>
        <v>0</v>
      </c>
      <c r="J36" s="29">
        <f t="shared" si="6"/>
        <v>0</v>
      </c>
      <c r="K36" s="29">
        <f t="shared" si="6"/>
        <v>0</v>
      </c>
      <c r="L36" s="29">
        <f t="shared" si="6"/>
        <v>0</v>
      </c>
      <c r="M36" s="29">
        <f t="shared" si="6"/>
        <v>0</v>
      </c>
      <c r="N36" s="29">
        <f t="shared" si="6"/>
        <v>0</v>
      </c>
      <c r="O36" s="29">
        <f t="shared" si="6"/>
        <v>0</v>
      </c>
      <c r="P36" s="29">
        <f t="shared" si="6"/>
        <v>0</v>
      </c>
      <c r="Q36" s="29">
        <f t="shared" si="6"/>
        <v>0</v>
      </c>
      <c r="R36" s="29">
        <f t="shared" si="6"/>
        <v>0</v>
      </c>
      <c r="S36" s="29">
        <f t="shared" si="6"/>
        <v>0</v>
      </c>
      <c r="T36" s="29">
        <f t="shared" si="6"/>
        <v>0</v>
      </c>
      <c r="U36" s="29">
        <f t="shared" si="5"/>
        <v>0</v>
      </c>
      <c r="V36" s="29">
        <f t="shared" si="5"/>
        <v>0</v>
      </c>
      <c r="W36" s="29">
        <f t="shared" si="5"/>
        <v>0</v>
      </c>
      <c r="X36" s="29">
        <f t="shared" si="5"/>
        <v>0</v>
      </c>
      <c r="Y36" s="29">
        <f t="shared" si="5"/>
        <v>0</v>
      </c>
      <c r="Z36" s="29">
        <f t="shared" si="5"/>
        <v>0</v>
      </c>
      <c r="AA36" s="29">
        <f t="shared" si="5"/>
        <v>0</v>
      </c>
      <c r="AB36" s="29">
        <f t="shared" si="5"/>
        <v>0</v>
      </c>
      <c r="AC36" s="29">
        <f t="shared" si="5"/>
        <v>0</v>
      </c>
      <c r="AD36" s="29">
        <f t="shared" si="5"/>
        <v>0</v>
      </c>
      <c r="AE36" s="29" t="str">
        <f t="shared" si="5"/>
        <v>Appro</v>
      </c>
      <c r="AF36" s="29" t="str">
        <f t="shared" si="5"/>
        <v>Prod</v>
      </c>
      <c r="AG36" s="30" t="str">
        <f t="shared" si="5"/>
        <v>Prod</v>
      </c>
      <c r="AH36" s="15"/>
    </row>
    <row r="37" spans="2:45">
      <c r="B37" s="14"/>
      <c r="C37" s="33">
        <v>29</v>
      </c>
      <c r="D37" s="29"/>
      <c r="E37" s="29">
        <f t="shared" si="6"/>
        <v>0</v>
      </c>
      <c r="F37" s="29">
        <f t="shared" si="6"/>
        <v>0</v>
      </c>
      <c r="G37" s="29">
        <f t="shared" si="6"/>
        <v>0</v>
      </c>
      <c r="H37" s="29">
        <f t="shared" si="6"/>
        <v>0</v>
      </c>
      <c r="I37" s="29">
        <f t="shared" si="6"/>
        <v>0</v>
      </c>
      <c r="J37" s="29">
        <f t="shared" si="6"/>
        <v>0</v>
      </c>
      <c r="K37" s="29">
        <f t="shared" si="6"/>
        <v>0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29">
        <f t="shared" si="6"/>
        <v>0</v>
      </c>
      <c r="P37" s="29">
        <f t="shared" si="6"/>
        <v>0</v>
      </c>
      <c r="Q37" s="29">
        <f t="shared" si="6"/>
        <v>0</v>
      </c>
      <c r="R37" s="29">
        <f t="shared" si="6"/>
        <v>0</v>
      </c>
      <c r="S37" s="29">
        <f t="shared" si="6"/>
        <v>0</v>
      </c>
      <c r="T37" s="29">
        <f t="shared" si="6"/>
        <v>0</v>
      </c>
      <c r="U37" s="29">
        <f t="shared" si="5"/>
        <v>0</v>
      </c>
      <c r="V37" s="29">
        <f t="shared" si="5"/>
        <v>0</v>
      </c>
      <c r="W37" s="29">
        <f t="shared" si="5"/>
        <v>0</v>
      </c>
      <c r="X37" s="29">
        <f t="shared" si="5"/>
        <v>0</v>
      </c>
      <c r="Y37" s="29">
        <f t="shared" si="5"/>
        <v>0</v>
      </c>
      <c r="Z37" s="29">
        <f t="shared" si="5"/>
        <v>0</v>
      </c>
      <c r="AA37" s="29">
        <f t="shared" si="5"/>
        <v>0</v>
      </c>
      <c r="AB37" s="29">
        <f t="shared" si="5"/>
        <v>0</v>
      </c>
      <c r="AC37" s="29">
        <f t="shared" si="5"/>
        <v>0</v>
      </c>
      <c r="AD37" s="29">
        <f t="shared" si="5"/>
        <v>0</v>
      </c>
      <c r="AE37" s="29">
        <f t="shared" si="5"/>
        <v>0</v>
      </c>
      <c r="AF37" s="29" t="str">
        <f t="shared" si="5"/>
        <v>Appro</v>
      </c>
      <c r="AG37" s="30" t="str">
        <f t="shared" si="5"/>
        <v>Prod</v>
      </c>
      <c r="AH37" s="15"/>
    </row>
    <row r="38" spans="2:45" ht="15" thickBot="1">
      <c r="B38" s="14"/>
      <c r="C38" s="34">
        <v>30</v>
      </c>
      <c r="D38" s="31"/>
      <c r="E38" s="31">
        <f t="shared" si="6"/>
        <v>0</v>
      </c>
      <c r="F38" s="31">
        <f t="shared" si="6"/>
        <v>0</v>
      </c>
      <c r="G38" s="31">
        <f t="shared" si="6"/>
        <v>0</v>
      </c>
      <c r="H38" s="31">
        <f t="shared" si="6"/>
        <v>0</v>
      </c>
      <c r="I38" s="31">
        <f t="shared" si="6"/>
        <v>0</v>
      </c>
      <c r="J38" s="31">
        <f t="shared" si="6"/>
        <v>0</v>
      </c>
      <c r="K38" s="31">
        <f t="shared" si="6"/>
        <v>0</v>
      </c>
      <c r="L38" s="31">
        <f t="shared" si="6"/>
        <v>0</v>
      </c>
      <c r="M38" s="31">
        <f t="shared" si="6"/>
        <v>0</v>
      </c>
      <c r="N38" s="31">
        <f t="shared" si="6"/>
        <v>0</v>
      </c>
      <c r="O38" s="31">
        <f t="shared" si="6"/>
        <v>0</v>
      </c>
      <c r="P38" s="31">
        <f t="shared" si="6"/>
        <v>0</v>
      </c>
      <c r="Q38" s="31">
        <f t="shared" si="6"/>
        <v>0</v>
      </c>
      <c r="R38" s="31">
        <f t="shared" si="6"/>
        <v>0</v>
      </c>
      <c r="S38" s="31">
        <f t="shared" si="6"/>
        <v>0</v>
      </c>
      <c r="T38" s="31">
        <f t="shared" si="6"/>
        <v>0</v>
      </c>
      <c r="U38" s="31">
        <f t="shared" si="5"/>
        <v>0</v>
      </c>
      <c r="V38" s="31">
        <f t="shared" si="5"/>
        <v>0</v>
      </c>
      <c r="W38" s="31">
        <f t="shared" si="5"/>
        <v>0</v>
      </c>
      <c r="X38" s="31">
        <f t="shared" si="5"/>
        <v>0</v>
      </c>
      <c r="Y38" s="31">
        <f t="shared" si="5"/>
        <v>0</v>
      </c>
      <c r="Z38" s="31">
        <f t="shared" si="5"/>
        <v>0</v>
      </c>
      <c r="AA38" s="31">
        <f t="shared" si="5"/>
        <v>0</v>
      </c>
      <c r="AB38" s="31">
        <f t="shared" si="5"/>
        <v>0</v>
      </c>
      <c r="AC38" s="31">
        <f t="shared" si="5"/>
        <v>0</v>
      </c>
      <c r="AD38" s="31">
        <f t="shared" si="5"/>
        <v>0</v>
      </c>
      <c r="AE38" s="31">
        <f t="shared" si="5"/>
        <v>0</v>
      </c>
      <c r="AF38" s="31">
        <f t="shared" si="5"/>
        <v>0</v>
      </c>
      <c r="AG38" s="32" t="str">
        <f t="shared" si="5"/>
        <v>Appro</v>
      </c>
      <c r="AH38" s="15"/>
    </row>
    <row r="39" spans="2:45">
      <c r="B39" s="14"/>
      <c r="C39" s="8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15"/>
      <c r="AO39" s="1"/>
      <c r="AP39" s="1"/>
      <c r="AQ39" s="1"/>
      <c r="AR39" s="1"/>
      <c r="AS39" s="1"/>
    </row>
    <row r="40" spans="2:45">
      <c r="B40" s="14"/>
      <c r="C40" s="8" t="s">
        <v>67</v>
      </c>
      <c r="D40" s="4">
        <f t="shared" ref="D40:AG40" si="7">COUNTIFS(D$9:D$38,l_appro)</f>
        <v>1</v>
      </c>
      <c r="E40" s="4">
        <f t="shared" si="7"/>
        <v>1</v>
      </c>
      <c r="F40" s="4">
        <f t="shared" si="7"/>
        <v>1</v>
      </c>
      <c r="G40" s="4">
        <f t="shared" si="7"/>
        <v>1</v>
      </c>
      <c r="H40" s="4">
        <f t="shared" si="7"/>
        <v>1</v>
      </c>
      <c r="I40" s="4">
        <f t="shared" si="7"/>
        <v>1</v>
      </c>
      <c r="J40" s="4">
        <f t="shared" si="7"/>
        <v>1</v>
      </c>
      <c r="K40" s="4">
        <f t="shared" si="7"/>
        <v>1</v>
      </c>
      <c r="L40" s="4">
        <f t="shared" si="7"/>
        <v>1</v>
      </c>
      <c r="M40" s="4">
        <f t="shared" si="7"/>
        <v>1</v>
      </c>
      <c r="N40" s="4">
        <f t="shared" si="7"/>
        <v>1</v>
      </c>
      <c r="O40" s="4">
        <f t="shared" si="7"/>
        <v>1</v>
      </c>
      <c r="P40" s="4">
        <f t="shared" si="7"/>
        <v>1</v>
      </c>
      <c r="Q40" s="4">
        <f t="shared" si="7"/>
        <v>1</v>
      </c>
      <c r="R40" s="4">
        <f t="shared" si="7"/>
        <v>1</v>
      </c>
      <c r="S40" s="4">
        <f t="shared" si="7"/>
        <v>1</v>
      </c>
      <c r="T40" s="4">
        <f t="shared" si="7"/>
        <v>1</v>
      </c>
      <c r="U40" s="4">
        <f t="shared" si="7"/>
        <v>1</v>
      </c>
      <c r="V40" s="4">
        <f t="shared" si="7"/>
        <v>1</v>
      </c>
      <c r="W40" s="4">
        <f t="shared" si="7"/>
        <v>1</v>
      </c>
      <c r="X40" s="4">
        <f t="shared" si="7"/>
        <v>1</v>
      </c>
      <c r="Y40" s="4">
        <f t="shared" si="7"/>
        <v>1</v>
      </c>
      <c r="Z40" s="4">
        <f t="shared" si="7"/>
        <v>1</v>
      </c>
      <c r="AA40" s="4">
        <f t="shared" si="7"/>
        <v>1</v>
      </c>
      <c r="AB40" s="4">
        <f t="shared" si="7"/>
        <v>1</v>
      </c>
      <c r="AC40" s="4">
        <f t="shared" si="7"/>
        <v>1</v>
      </c>
      <c r="AD40" s="4">
        <f t="shared" si="7"/>
        <v>1</v>
      </c>
      <c r="AE40" s="4">
        <f t="shared" si="7"/>
        <v>1</v>
      </c>
      <c r="AF40" s="4">
        <f t="shared" si="7"/>
        <v>1</v>
      </c>
      <c r="AG40" s="4">
        <f t="shared" si="7"/>
        <v>1</v>
      </c>
      <c r="AH40" s="15"/>
      <c r="AO40" s="1"/>
      <c r="AP40" s="1"/>
      <c r="AQ40" s="1"/>
      <c r="AR40" s="1"/>
      <c r="AS40" s="1"/>
    </row>
    <row r="41" spans="2:45">
      <c r="B41" s="14"/>
      <c r="C41" s="8" t="s">
        <v>69</v>
      </c>
      <c r="D41" s="4">
        <f t="shared" ref="D41:AG41" si="8">COUNTIFS(D$9:D$38,l_prod)</f>
        <v>0</v>
      </c>
      <c r="E41" s="4">
        <f t="shared" si="8"/>
        <v>1</v>
      </c>
      <c r="F41" s="4">
        <f t="shared" si="8"/>
        <v>2</v>
      </c>
      <c r="G41" s="4">
        <f t="shared" si="8"/>
        <v>2</v>
      </c>
      <c r="H41" s="4">
        <f t="shared" si="8"/>
        <v>2</v>
      </c>
      <c r="I41" s="4">
        <f t="shared" si="8"/>
        <v>2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8"/>
        <v>2</v>
      </c>
      <c r="P41" s="4">
        <f t="shared" si="8"/>
        <v>2</v>
      </c>
      <c r="Q41" s="4">
        <f t="shared" si="8"/>
        <v>2</v>
      </c>
      <c r="R41" s="4">
        <f t="shared" si="8"/>
        <v>2</v>
      </c>
      <c r="S41" s="4">
        <f t="shared" si="8"/>
        <v>2</v>
      </c>
      <c r="T41" s="4">
        <f t="shared" si="8"/>
        <v>2</v>
      </c>
      <c r="U41" s="4">
        <f t="shared" si="8"/>
        <v>2</v>
      </c>
      <c r="V41" s="4">
        <f t="shared" si="8"/>
        <v>2</v>
      </c>
      <c r="W41" s="4">
        <f t="shared" si="8"/>
        <v>2</v>
      </c>
      <c r="X41" s="4">
        <f t="shared" si="8"/>
        <v>2</v>
      </c>
      <c r="Y41" s="4">
        <f t="shared" si="8"/>
        <v>2</v>
      </c>
      <c r="Z41" s="4">
        <f t="shared" si="8"/>
        <v>2</v>
      </c>
      <c r="AA41" s="4">
        <f t="shared" si="8"/>
        <v>2</v>
      </c>
      <c r="AB41" s="4">
        <f t="shared" si="8"/>
        <v>2</v>
      </c>
      <c r="AC41" s="4">
        <f t="shared" si="8"/>
        <v>2</v>
      </c>
      <c r="AD41" s="4">
        <f t="shared" si="8"/>
        <v>2</v>
      </c>
      <c r="AE41" s="4">
        <f t="shared" si="8"/>
        <v>2</v>
      </c>
      <c r="AF41" s="4">
        <f t="shared" si="8"/>
        <v>2</v>
      </c>
      <c r="AG41" s="4">
        <f t="shared" si="8"/>
        <v>2</v>
      </c>
      <c r="AH41" s="15"/>
      <c r="AO41" s="1"/>
      <c r="AP41" s="1"/>
      <c r="AQ41" s="1"/>
      <c r="AR41" s="1"/>
      <c r="AS41" s="1"/>
    </row>
    <row r="42" spans="2:45">
      <c r="B42" s="14"/>
      <c r="C42" s="8" t="s">
        <v>68</v>
      </c>
      <c r="D42" s="4">
        <f t="shared" ref="D42:AG42" si="9">COUNTIFS(D$9:D$38,l_comm)</f>
        <v>0</v>
      </c>
      <c r="E42" s="4">
        <f t="shared" si="9"/>
        <v>0</v>
      </c>
      <c r="F42" s="4">
        <f t="shared" si="9"/>
        <v>0</v>
      </c>
      <c r="G42" s="4">
        <f t="shared" si="9"/>
        <v>1</v>
      </c>
      <c r="H42" s="4">
        <f t="shared" si="9"/>
        <v>1</v>
      </c>
      <c r="I42" s="4">
        <f t="shared" si="9"/>
        <v>1</v>
      </c>
      <c r="J42" s="4">
        <f t="shared" si="9"/>
        <v>1</v>
      </c>
      <c r="K42" s="4">
        <f t="shared" si="9"/>
        <v>1</v>
      </c>
      <c r="L42" s="4">
        <f t="shared" si="9"/>
        <v>1</v>
      </c>
      <c r="M42" s="4">
        <f t="shared" si="9"/>
        <v>1</v>
      </c>
      <c r="N42" s="4">
        <f t="shared" si="9"/>
        <v>1</v>
      </c>
      <c r="O42" s="4">
        <f t="shared" si="9"/>
        <v>1</v>
      </c>
      <c r="P42" s="4">
        <f t="shared" si="9"/>
        <v>1</v>
      </c>
      <c r="Q42" s="4">
        <f t="shared" si="9"/>
        <v>1</v>
      </c>
      <c r="R42" s="4">
        <f t="shared" si="9"/>
        <v>1</v>
      </c>
      <c r="S42" s="4">
        <f t="shared" si="9"/>
        <v>1</v>
      </c>
      <c r="T42" s="4">
        <f t="shared" si="9"/>
        <v>1</v>
      </c>
      <c r="U42" s="4">
        <f t="shared" si="9"/>
        <v>1</v>
      </c>
      <c r="V42" s="4">
        <f t="shared" si="9"/>
        <v>1</v>
      </c>
      <c r="W42" s="4">
        <f t="shared" si="9"/>
        <v>1</v>
      </c>
      <c r="X42" s="4">
        <f t="shared" si="9"/>
        <v>1</v>
      </c>
      <c r="Y42" s="4">
        <f t="shared" si="9"/>
        <v>1</v>
      </c>
      <c r="Z42" s="4">
        <f t="shared" si="9"/>
        <v>1</v>
      </c>
      <c r="AA42" s="4">
        <f t="shared" si="9"/>
        <v>1</v>
      </c>
      <c r="AB42" s="4">
        <f t="shared" si="9"/>
        <v>1</v>
      </c>
      <c r="AC42" s="4">
        <f t="shared" si="9"/>
        <v>1</v>
      </c>
      <c r="AD42" s="4">
        <f t="shared" si="9"/>
        <v>1</v>
      </c>
      <c r="AE42" s="4">
        <f t="shared" si="9"/>
        <v>1</v>
      </c>
      <c r="AF42" s="4">
        <f t="shared" si="9"/>
        <v>1</v>
      </c>
      <c r="AG42" s="4">
        <f t="shared" si="9"/>
        <v>1</v>
      </c>
      <c r="AH42" s="15"/>
      <c r="AO42" s="1"/>
      <c r="AP42" s="1"/>
      <c r="AQ42" s="1"/>
      <c r="AR42" s="1"/>
      <c r="AS42" s="1"/>
    </row>
    <row r="43" spans="2:45">
      <c r="B43" s="14"/>
      <c r="C43" s="8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15"/>
      <c r="AO43" s="1"/>
      <c r="AP43" s="1"/>
      <c r="AQ43" s="1"/>
      <c r="AR43" s="1"/>
      <c r="AS43" s="1"/>
    </row>
    <row r="44" spans="2:45">
      <c r="B44" s="14"/>
      <c r="C44" s="8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15"/>
      <c r="AO44" s="1"/>
      <c r="AP44" s="1"/>
      <c r="AQ44" s="1"/>
      <c r="AR44" s="1"/>
      <c r="AS44" s="1"/>
    </row>
    <row r="45" spans="2:45" ht="18">
      <c r="B45" s="14"/>
      <c r="C45" s="25" t="s">
        <v>17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15"/>
      <c r="AO45" s="1"/>
      <c r="AP45" s="1"/>
      <c r="AQ45" s="1"/>
      <c r="AR45" s="1"/>
      <c r="AS45" s="1"/>
    </row>
    <row r="46" spans="2:45">
      <c r="B46" s="14"/>
      <c r="C46" s="26" t="s">
        <v>18</v>
      </c>
      <c r="D46" s="7">
        <f t="shared" ref="D46:AG46" si="10">D40*cout_achat_MP_par_mois</f>
        <v>50</v>
      </c>
      <c r="E46" s="7">
        <f t="shared" si="10"/>
        <v>50</v>
      </c>
      <c r="F46" s="7">
        <f t="shared" si="10"/>
        <v>50</v>
      </c>
      <c r="G46" s="7">
        <f t="shared" si="10"/>
        <v>50</v>
      </c>
      <c r="H46" s="7">
        <f t="shared" si="10"/>
        <v>50</v>
      </c>
      <c r="I46" s="7">
        <f t="shared" si="10"/>
        <v>50</v>
      </c>
      <c r="J46" s="7">
        <f t="shared" si="10"/>
        <v>50</v>
      </c>
      <c r="K46" s="7">
        <f t="shared" si="10"/>
        <v>50</v>
      </c>
      <c r="L46" s="7">
        <f t="shared" si="10"/>
        <v>50</v>
      </c>
      <c r="M46" s="7">
        <f t="shared" si="10"/>
        <v>50</v>
      </c>
      <c r="N46" s="7">
        <f t="shared" si="10"/>
        <v>50</v>
      </c>
      <c r="O46" s="7">
        <f t="shared" si="10"/>
        <v>50</v>
      </c>
      <c r="P46" s="7">
        <f t="shared" si="10"/>
        <v>50</v>
      </c>
      <c r="Q46" s="7">
        <f t="shared" si="10"/>
        <v>50</v>
      </c>
      <c r="R46" s="7">
        <f t="shared" si="10"/>
        <v>50</v>
      </c>
      <c r="S46" s="7">
        <f t="shared" si="10"/>
        <v>50</v>
      </c>
      <c r="T46" s="7">
        <f t="shared" si="10"/>
        <v>50</v>
      </c>
      <c r="U46" s="7">
        <f t="shared" si="10"/>
        <v>50</v>
      </c>
      <c r="V46" s="7">
        <f t="shared" si="10"/>
        <v>50</v>
      </c>
      <c r="W46" s="7">
        <f t="shared" si="10"/>
        <v>50</v>
      </c>
      <c r="X46" s="7">
        <f t="shared" si="10"/>
        <v>50</v>
      </c>
      <c r="Y46" s="7">
        <f t="shared" si="10"/>
        <v>50</v>
      </c>
      <c r="Z46" s="7">
        <f t="shared" si="10"/>
        <v>50</v>
      </c>
      <c r="AA46" s="7">
        <f t="shared" si="10"/>
        <v>50</v>
      </c>
      <c r="AB46" s="7">
        <f t="shared" si="10"/>
        <v>50</v>
      </c>
      <c r="AC46" s="7">
        <f t="shared" si="10"/>
        <v>50</v>
      </c>
      <c r="AD46" s="7">
        <f t="shared" si="10"/>
        <v>50</v>
      </c>
      <c r="AE46" s="7">
        <f t="shared" si="10"/>
        <v>50</v>
      </c>
      <c r="AF46" s="7">
        <f t="shared" si="10"/>
        <v>50</v>
      </c>
      <c r="AG46" s="7">
        <f t="shared" si="10"/>
        <v>50</v>
      </c>
      <c r="AH46" s="15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2:45">
      <c r="B47" s="14"/>
      <c r="C47" s="27" t="s">
        <v>88</v>
      </c>
      <c r="D47" s="4">
        <f t="shared" ref="D47:AG47" si="11">cout_prod_par_mois*D41</f>
        <v>0</v>
      </c>
      <c r="E47" s="4">
        <f t="shared" si="11"/>
        <v>20</v>
      </c>
      <c r="F47" s="4">
        <f t="shared" si="11"/>
        <v>40</v>
      </c>
      <c r="G47" s="4">
        <f t="shared" si="11"/>
        <v>40</v>
      </c>
      <c r="H47" s="4">
        <f t="shared" si="11"/>
        <v>40</v>
      </c>
      <c r="I47" s="4">
        <f t="shared" si="11"/>
        <v>40</v>
      </c>
      <c r="J47" s="4">
        <f t="shared" si="11"/>
        <v>40</v>
      </c>
      <c r="K47" s="4">
        <f t="shared" si="11"/>
        <v>40</v>
      </c>
      <c r="L47" s="4">
        <f t="shared" si="11"/>
        <v>40</v>
      </c>
      <c r="M47" s="4">
        <f t="shared" si="11"/>
        <v>40</v>
      </c>
      <c r="N47" s="4">
        <f t="shared" si="11"/>
        <v>40</v>
      </c>
      <c r="O47" s="4">
        <f t="shared" si="11"/>
        <v>40</v>
      </c>
      <c r="P47" s="4">
        <f t="shared" si="11"/>
        <v>40</v>
      </c>
      <c r="Q47" s="4">
        <f t="shared" si="11"/>
        <v>40</v>
      </c>
      <c r="R47" s="4">
        <f t="shared" si="11"/>
        <v>40</v>
      </c>
      <c r="S47" s="4">
        <f t="shared" si="11"/>
        <v>40</v>
      </c>
      <c r="T47" s="4">
        <f t="shared" si="11"/>
        <v>40</v>
      </c>
      <c r="U47" s="4">
        <f t="shared" si="11"/>
        <v>40</v>
      </c>
      <c r="V47" s="4">
        <f t="shared" si="11"/>
        <v>40</v>
      </c>
      <c r="W47" s="4">
        <f t="shared" si="11"/>
        <v>40</v>
      </c>
      <c r="X47" s="4">
        <f t="shared" si="11"/>
        <v>40</v>
      </c>
      <c r="Y47" s="4">
        <f t="shared" si="11"/>
        <v>40</v>
      </c>
      <c r="Z47" s="4">
        <f t="shared" si="11"/>
        <v>40</v>
      </c>
      <c r="AA47" s="4">
        <f t="shared" si="11"/>
        <v>40</v>
      </c>
      <c r="AB47" s="4">
        <f t="shared" si="11"/>
        <v>40</v>
      </c>
      <c r="AC47" s="4">
        <f t="shared" si="11"/>
        <v>40</v>
      </c>
      <c r="AD47" s="4">
        <f t="shared" si="11"/>
        <v>40</v>
      </c>
      <c r="AE47" s="4">
        <f t="shared" si="11"/>
        <v>40</v>
      </c>
      <c r="AF47" s="4">
        <f t="shared" si="11"/>
        <v>40</v>
      </c>
      <c r="AG47" s="4">
        <f t="shared" si="11"/>
        <v>40</v>
      </c>
      <c r="AH47" s="15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2:45">
      <c r="B48" s="14"/>
      <c r="C48" s="27" t="s">
        <v>87</v>
      </c>
      <c r="D48" s="4">
        <f t="shared" ref="D48:AG48" si="12">cout_comm_par_mois*D42</f>
        <v>0</v>
      </c>
      <c r="E48" s="4">
        <f t="shared" si="12"/>
        <v>0</v>
      </c>
      <c r="F48" s="4">
        <f t="shared" si="12"/>
        <v>0</v>
      </c>
      <c r="G48" s="4">
        <f t="shared" si="12"/>
        <v>30</v>
      </c>
      <c r="H48" s="4">
        <f t="shared" si="12"/>
        <v>30</v>
      </c>
      <c r="I48" s="4">
        <f t="shared" si="12"/>
        <v>30</v>
      </c>
      <c r="J48" s="4">
        <f t="shared" si="12"/>
        <v>30</v>
      </c>
      <c r="K48" s="4">
        <f t="shared" si="12"/>
        <v>30</v>
      </c>
      <c r="L48" s="4">
        <f t="shared" si="12"/>
        <v>30</v>
      </c>
      <c r="M48" s="4">
        <f t="shared" si="12"/>
        <v>30</v>
      </c>
      <c r="N48" s="4">
        <f t="shared" si="12"/>
        <v>30</v>
      </c>
      <c r="O48" s="4">
        <f t="shared" si="12"/>
        <v>30</v>
      </c>
      <c r="P48" s="4">
        <f t="shared" si="12"/>
        <v>30</v>
      </c>
      <c r="Q48" s="4">
        <f t="shared" si="12"/>
        <v>30</v>
      </c>
      <c r="R48" s="4">
        <f t="shared" si="12"/>
        <v>30</v>
      </c>
      <c r="S48" s="4">
        <f t="shared" si="12"/>
        <v>30</v>
      </c>
      <c r="T48" s="4">
        <f t="shared" si="12"/>
        <v>30</v>
      </c>
      <c r="U48" s="4">
        <f t="shared" si="12"/>
        <v>30</v>
      </c>
      <c r="V48" s="4">
        <f t="shared" si="12"/>
        <v>30</v>
      </c>
      <c r="W48" s="4">
        <f t="shared" si="12"/>
        <v>30</v>
      </c>
      <c r="X48" s="4">
        <f t="shared" si="12"/>
        <v>30</v>
      </c>
      <c r="Y48" s="4">
        <f t="shared" si="12"/>
        <v>30</v>
      </c>
      <c r="Z48" s="4">
        <f t="shared" si="12"/>
        <v>30</v>
      </c>
      <c r="AA48" s="4">
        <f t="shared" si="12"/>
        <v>30</v>
      </c>
      <c r="AB48" s="4">
        <f t="shared" si="12"/>
        <v>30</v>
      </c>
      <c r="AC48" s="4">
        <f t="shared" si="12"/>
        <v>30</v>
      </c>
      <c r="AD48" s="4">
        <f t="shared" si="12"/>
        <v>30</v>
      </c>
      <c r="AE48" s="4">
        <f t="shared" si="12"/>
        <v>30</v>
      </c>
      <c r="AF48" s="4">
        <f t="shared" si="12"/>
        <v>30</v>
      </c>
      <c r="AG48" s="4">
        <f t="shared" si="12"/>
        <v>30</v>
      </c>
      <c r="AH48" s="15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2:45">
      <c r="B49" s="14"/>
      <c r="C49" s="27" t="s">
        <v>19</v>
      </c>
      <c r="D49" s="4">
        <f>chiffre_affaire_par_mois*D42</f>
        <v>0</v>
      </c>
      <c r="E49" s="4">
        <f t="shared" ref="E49:AG49" si="13">chiffre_affaire_par_mois*E42</f>
        <v>0</v>
      </c>
      <c r="F49" s="4">
        <f t="shared" si="13"/>
        <v>0</v>
      </c>
      <c r="G49" s="4">
        <f t="shared" si="13"/>
        <v>150</v>
      </c>
      <c r="H49" s="4">
        <f t="shared" si="13"/>
        <v>150</v>
      </c>
      <c r="I49" s="4">
        <f t="shared" si="13"/>
        <v>150</v>
      </c>
      <c r="J49" s="4">
        <f t="shared" si="13"/>
        <v>150</v>
      </c>
      <c r="K49" s="4">
        <f t="shared" si="13"/>
        <v>150</v>
      </c>
      <c r="L49" s="4">
        <f t="shared" si="13"/>
        <v>150</v>
      </c>
      <c r="M49" s="4">
        <f t="shared" si="13"/>
        <v>150</v>
      </c>
      <c r="N49" s="4">
        <f t="shared" si="13"/>
        <v>150</v>
      </c>
      <c r="O49" s="4">
        <f t="shared" si="13"/>
        <v>150</v>
      </c>
      <c r="P49" s="4">
        <f t="shared" si="13"/>
        <v>150</v>
      </c>
      <c r="Q49" s="4">
        <f t="shared" si="13"/>
        <v>150</v>
      </c>
      <c r="R49" s="4">
        <f t="shared" si="13"/>
        <v>150</v>
      </c>
      <c r="S49" s="4">
        <f t="shared" si="13"/>
        <v>150</v>
      </c>
      <c r="T49" s="4">
        <f t="shared" si="13"/>
        <v>150</v>
      </c>
      <c r="U49" s="4">
        <f t="shared" si="13"/>
        <v>150</v>
      </c>
      <c r="V49" s="4">
        <f t="shared" si="13"/>
        <v>150</v>
      </c>
      <c r="W49" s="4">
        <f t="shared" si="13"/>
        <v>150</v>
      </c>
      <c r="X49" s="4">
        <f t="shared" si="13"/>
        <v>150</v>
      </c>
      <c r="Y49" s="4">
        <f t="shared" si="13"/>
        <v>150</v>
      </c>
      <c r="Z49" s="4">
        <f t="shared" si="13"/>
        <v>150</v>
      </c>
      <c r="AA49" s="4">
        <f t="shared" si="13"/>
        <v>150</v>
      </c>
      <c r="AB49" s="4">
        <f t="shared" si="13"/>
        <v>150</v>
      </c>
      <c r="AC49" s="4">
        <f t="shared" si="13"/>
        <v>150</v>
      </c>
      <c r="AD49" s="4">
        <f t="shared" si="13"/>
        <v>150</v>
      </c>
      <c r="AE49" s="4">
        <f t="shared" si="13"/>
        <v>150</v>
      </c>
      <c r="AF49" s="4">
        <f t="shared" si="13"/>
        <v>150</v>
      </c>
      <c r="AG49" s="4">
        <f t="shared" si="13"/>
        <v>150</v>
      </c>
      <c r="AH49" s="15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2:45">
      <c r="B50" s="14"/>
      <c r="C50" s="27" t="s">
        <v>20</v>
      </c>
      <c r="D50" s="4">
        <f>D52+D53</f>
        <v>0</v>
      </c>
      <c r="E50" s="4">
        <f t="shared" ref="E50:AG50" si="14">E41*cout_achat_MP/duree_prod</f>
        <v>25</v>
      </c>
      <c r="F50" s="4">
        <f t="shared" si="14"/>
        <v>50</v>
      </c>
      <c r="G50" s="4">
        <f t="shared" si="14"/>
        <v>50</v>
      </c>
      <c r="H50" s="4">
        <f t="shared" si="14"/>
        <v>50</v>
      </c>
      <c r="I50" s="4">
        <f t="shared" si="14"/>
        <v>50</v>
      </c>
      <c r="J50" s="4">
        <f t="shared" si="14"/>
        <v>50</v>
      </c>
      <c r="K50" s="4">
        <f t="shared" si="14"/>
        <v>50</v>
      </c>
      <c r="L50" s="4">
        <f t="shared" si="14"/>
        <v>50</v>
      </c>
      <c r="M50" s="4">
        <f t="shared" si="14"/>
        <v>50</v>
      </c>
      <c r="N50" s="4">
        <f t="shared" si="14"/>
        <v>50</v>
      </c>
      <c r="O50" s="4">
        <f t="shared" si="14"/>
        <v>50</v>
      </c>
      <c r="P50" s="4">
        <f t="shared" si="14"/>
        <v>50</v>
      </c>
      <c r="Q50" s="4">
        <f t="shared" si="14"/>
        <v>50</v>
      </c>
      <c r="R50" s="4">
        <f t="shared" si="14"/>
        <v>50</v>
      </c>
      <c r="S50" s="4">
        <f t="shared" si="14"/>
        <v>50</v>
      </c>
      <c r="T50" s="4">
        <f t="shared" si="14"/>
        <v>50</v>
      </c>
      <c r="U50" s="4">
        <f t="shared" si="14"/>
        <v>50</v>
      </c>
      <c r="V50" s="4">
        <f t="shared" si="14"/>
        <v>50</v>
      </c>
      <c r="W50" s="4">
        <f t="shared" si="14"/>
        <v>50</v>
      </c>
      <c r="X50" s="4">
        <f t="shared" si="14"/>
        <v>50</v>
      </c>
      <c r="Y50" s="4">
        <f t="shared" si="14"/>
        <v>50</v>
      </c>
      <c r="Z50" s="4">
        <f t="shared" si="14"/>
        <v>50</v>
      </c>
      <c r="AA50" s="4">
        <f t="shared" si="14"/>
        <v>50</v>
      </c>
      <c r="AB50" s="4">
        <f t="shared" si="14"/>
        <v>50</v>
      </c>
      <c r="AC50" s="4">
        <f t="shared" si="14"/>
        <v>50</v>
      </c>
      <c r="AD50" s="4">
        <f t="shared" si="14"/>
        <v>50</v>
      </c>
      <c r="AE50" s="4">
        <f t="shared" si="14"/>
        <v>50</v>
      </c>
      <c r="AF50" s="4">
        <f t="shared" si="14"/>
        <v>50</v>
      </c>
      <c r="AG50" s="4">
        <f t="shared" si="14"/>
        <v>50</v>
      </c>
      <c r="AH50" s="15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2:45">
      <c r="B51" s="14"/>
      <c r="C51" s="2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15"/>
    </row>
    <row r="52" spans="2:45">
      <c r="B52" s="14"/>
      <c r="C52" s="27" t="s">
        <v>75</v>
      </c>
      <c r="D52" s="4">
        <f>stock_init_MP-D53</f>
        <v>-50</v>
      </c>
      <c r="E52" s="4">
        <f>D53-E53</f>
        <v>-25</v>
      </c>
      <c r="F52" s="4">
        <f>E53-F53</f>
        <v>0</v>
      </c>
      <c r="G52" s="4">
        <f t="shared" ref="G52:AG52" si="15">F53-G53</f>
        <v>0</v>
      </c>
      <c r="H52" s="4">
        <f t="shared" si="15"/>
        <v>0</v>
      </c>
      <c r="I52" s="4">
        <f t="shared" si="15"/>
        <v>0</v>
      </c>
      <c r="J52" s="4">
        <f t="shared" si="15"/>
        <v>0</v>
      </c>
      <c r="K52" s="4">
        <f t="shared" si="15"/>
        <v>0</v>
      </c>
      <c r="L52" s="4">
        <f t="shared" si="15"/>
        <v>0</v>
      </c>
      <c r="M52" s="4">
        <f t="shared" si="15"/>
        <v>0</v>
      </c>
      <c r="N52" s="4">
        <f t="shared" si="15"/>
        <v>0</v>
      </c>
      <c r="O52" s="4">
        <f t="shared" si="15"/>
        <v>0</v>
      </c>
      <c r="P52" s="4">
        <f t="shared" si="15"/>
        <v>0</v>
      </c>
      <c r="Q52" s="4">
        <f t="shared" si="15"/>
        <v>0</v>
      </c>
      <c r="R52" s="4">
        <f t="shared" si="15"/>
        <v>0</v>
      </c>
      <c r="S52" s="4">
        <f t="shared" si="15"/>
        <v>0</v>
      </c>
      <c r="T52" s="4">
        <f t="shared" si="15"/>
        <v>0</v>
      </c>
      <c r="U52" s="4">
        <f t="shared" si="15"/>
        <v>0</v>
      </c>
      <c r="V52" s="4">
        <f t="shared" si="15"/>
        <v>0</v>
      </c>
      <c r="W52" s="4">
        <f t="shared" si="15"/>
        <v>0</v>
      </c>
      <c r="X52" s="4">
        <f t="shared" si="15"/>
        <v>0</v>
      </c>
      <c r="Y52" s="4">
        <f t="shared" si="15"/>
        <v>0</v>
      </c>
      <c r="Z52" s="4">
        <f t="shared" si="15"/>
        <v>0</v>
      </c>
      <c r="AA52" s="4">
        <f t="shared" si="15"/>
        <v>0</v>
      </c>
      <c r="AB52" s="4">
        <f t="shared" si="15"/>
        <v>0</v>
      </c>
      <c r="AC52" s="4">
        <f t="shared" si="15"/>
        <v>0</v>
      </c>
      <c r="AD52" s="4">
        <f t="shared" si="15"/>
        <v>0</v>
      </c>
      <c r="AE52" s="4">
        <f t="shared" si="15"/>
        <v>0</v>
      </c>
      <c r="AF52" s="4">
        <f t="shared" si="15"/>
        <v>0</v>
      </c>
      <c r="AG52" s="4">
        <f t="shared" si="15"/>
        <v>0</v>
      </c>
      <c r="AH52" s="15"/>
    </row>
    <row r="53" spans="2:45">
      <c r="B53" s="14"/>
      <c r="C53" s="27" t="s">
        <v>82</v>
      </c>
      <c r="D53" s="4">
        <f>stock_init_MP+D46</f>
        <v>50</v>
      </c>
      <c r="E53" s="4">
        <f>D53+E46-E50</f>
        <v>75</v>
      </c>
      <c r="F53" s="4">
        <f t="shared" ref="F53:AG53" si="16">E53+F46-F50</f>
        <v>75</v>
      </c>
      <c r="G53" s="4">
        <f t="shared" si="16"/>
        <v>75</v>
      </c>
      <c r="H53" s="4">
        <f t="shared" si="16"/>
        <v>75</v>
      </c>
      <c r="I53" s="4">
        <f t="shared" si="16"/>
        <v>75</v>
      </c>
      <c r="J53" s="4">
        <f t="shared" si="16"/>
        <v>75</v>
      </c>
      <c r="K53" s="4">
        <f t="shared" si="16"/>
        <v>75</v>
      </c>
      <c r="L53" s="4">
        <f t="shared" si="16"/>
        <v>75</v>
      </c>
      <c r="M53" s="4">
        <f t="shared" si="16"/>
        <v>75</v>
      </c>
      <c r="N53" s="4">
        <f t="shared" si="16"/>
        <v>75</v>
      </c>
      <c r="O53" s="4">
        <f t="shared" si="16"/>
        <v>75</v>
      </c>
      <c r="P53" s="4">
        <f t="shared" si="16"/>
        <v>75</v>
      </c>
      <c r="Q53" s="4">
        <f t="shared" si="16"/>
        <v>75</v>
      </c>
      <c r="R53" s="4">
        <f t="shared" si="16"/>
        <v>75</v>
      </c>
      <c r="S53" s="4">
        <f t="shared" si="16"/>
        <v>75</v>
      </c>
      <c r="T53" s="4">
        <f t="shared" si="16"/>
        <v>75</v>
      </c>
      <c r="U53" s="4">
        <f t="shared" si="16"/>
        <v>75</v>
      </c>
      <c r="V53" s="4">
        <f t="shared" si="16"/>
        <v>75</v>
      </c>
      <c r="W53" s="4">
        <f t="shared" si="16"/>
        <v>75</v>
      </c>
      <c r="X53" s="4">
        <f t="shared" si="16"/>
        <v>75</v>
      </c>
      <c r="Y53" s="4">
        <f t="shared" si="16"/>
        <v>75</v>
      </c>
      <c r="Z53" s="4">
        <f t="shared" si="16"/>
        <v>75</v>
      </c>
      <c r="AA53" s="4">
        <f t="shared" si="16"/>
        <v>75</v>
      </c>
      <c r="AB53" s="4">
        <f t="shared" si="16"/>
        <v>75</v>
      </c>
      <c r="AC53" s="4">
        <f t="shared" si="16"/>
        <v>75</v>
      </c>
      <c r="AD53" s="4">
        <f t="shared" si="16"/>
        <v>75</v>
      </c>
      <c r="AE53" s="4">
        <f t="shared" si="16"/>
        <v>75</v>
      </c>
      <c r="AF53" s="4">
        <f t="shared" si="16"/>
        <v>75</v>
      </c>
      <c r="AG53" s="4">
        <f t="shared" si="16"/>
        <v>75</v>
      </c>
      <c r="AH53" s="15"/>
    </row>
    <row r="54" spans="2:45">
      <c r="B54" s="14"/>
      <c r="C54" s="27" t="s">
        <v>85</v>
      </c>
      <c r="D54" s="4"/>
      <c r="E54" s="4">
        <f>E55-D55</f>
        <v>45</v>
      </c>
      <c r="F54" s="4">
        <f t="shared" ref="F54:AG54" si="17">F55-E55</f>
        <v>0</v>
      </c>
      <c r="G54" s="4">
        <f t="shared" si="17"/>
        <v>0</v>
      </c>
      <c r="H54" s="4">
        <f t="shared" si="17"/>
        <v>0</v>
      </c>
      <c r="I54" s="4">
        <f t="shared" si="17"/>
        <v>0</v>
      </c>
      <c r="J54" s="4">
        <f t="shared" si="17"/>
        <v>0</v>
      </c>
      <c r="K54" s="4">
        <f t="shared" si="17"/>
        <v>0</v>
      </c>
      <c r="L54" s="4">
        <f t="shared" si="17"/>
        <v>0</v>
      </c>
      <c r="M54" s="4">
        <f t="shared" si="17"/>
        <v>0</v>
      </c>
      <c r="N54" s="4">
        <f t="shared" si="17"/>
        <v>0</v>
      </c>
      <c r="O54" s="4">
        <f t="shared" si="17"/>
        <v>0</v>
      </c>
      <c r="P54" s="4">
        <f t="shared" si="17"/>
        <v>0</v>
      </c>
      <c r="Q54" s="4">
        <f t="shared" si="17"/>
        <v>0</v>
      </c>
      <c r="R54" s="4">
        <f t="shared" si="17"/>
        <v>0</v>
      </c>
      <c r="S54" s="4">
        <f t="shared" si="17"/>
        <v>0</v>
      </c>
      <c r="T54" s="4">
        <f t="shared" si="17"/>
        <v>0</v>
      </c>
      <c r="U54" s="4">
        <f t="shared" si="17"/>
        <v>0</v>
      </c>
      <c r="V54" s="4">
        <f t="shared" si="17"/>
        <v>0</v>
      </c>
      <c r="W54" s="4">
        <f t="shared" si="17"/>
        <v>0</v>
      </c>
      <c r="X54" s="4">
        <f t="shared" si="17"/>
        <v>0</v>
      </c>
      <c r="Y54" s="4">
        <f t="shared" si="17"/>
        <v>0</v>
      </c>
      <c r="Z54" s="4">
        <f t="shared" si="17"/>
        <v>0</v>
      </c>
      <c r="AA54" s="4">
        <f t="shared" si="17"/>
        <v>0</v>
      </c>
      <c r="AB54" s="4">
        <f t="shared" si="17"/>
        <v>0</v>
      </c>
      <c r="AC54" s="4">
        <f t="shared" si="17"/>
        <v>0</v>
      </c>
      <c r="AD54" s="4">
        <f t="shared" si="17"/>
        <v>0</v>
      </c>
      <c r="AE54" s="4">
        <f t="shared" si="17"/>
        <v>0</v>
      </c>
      <c r="AF54" s="4">
        <f t="shared" si="17"/>
        <v>0</v>
      </c>
      <c r="AG54" s="4">
        <f t="shared" si="17"/>
        <v>0</v>
      </c>
      <c r="AH54" s="15"/>
    </row>
    <row r="55" spans="2:45">
      <c r="B55" s="14"/>
      <c r="C55" s="27" t="s">
        <v>83</v>
      </c>
      <c r="D55" s="4"/>
      <c r="E55" s="4">
        <f>(cout_prod/2)+(cout_achat_MP/2)</f>
        <v>45</v>
      </c>
      <c r="F55" s="4">
        <f>(cout_prod/2)+(cout_achat_MP/2)</f>
        <v>45</v>
      </c>
      <c r="G55" s="4">
        <f>(cout_prod/2)+(cout_achat_MP/2)</f>
        <v>45</v>
      </c>
      <c r="H55" s="4">
        <f>(cout_prod/2)+(cout_achat_MP/2)</f>
        <v>45</v>
      </c>
      <c r="I55" s="4">
        <f>(cout_prod/2)+(cout_achat_MP/2)</f>
        <v>45</v>
      </c>
      <c r="J55" s="4">
        <f>(cout_prod/2)+(cout_achat_MP/2)</f>
        <v>45</v>
      </c>
      <c r="K55" s="4">
        <f>(cout_prod/2)+(cout_achat_MP/2)</f>
        <v>45</v>
      </c>
      <c r="L55" s="4">
        <f>(cout_prod/2)+(cout_achat_MP/2)</f>
        <v>45</v>
      </c>
      <c r="M55" s="4">
        <f>(cout_prod/2)+(cout_achat_MP/2)</f>
        <v>45</v>
      </c>
      <c r="N55" s="4">
        <f>(cout_prod/2)+(cout_achat_MP/2)</f>
        <v>45</v>
      </c>
      <c r="O55" s="4">
        <f>(cout_prod/2)+(cout_achat_MP/2)</f>
        <v>45</v>
      </c>
      <c r="P55" s="4">
        <f>(cout_prod/2)+(cout_achat_MP/2)</f>
        <v>45</v>
      </c>
      <c r="Q55" s="4">
        <f>(cout_prod/2)+(cout_achat_MP/2)</f>
        <v>45</v>
      </c>
      <c r="R55" s="4">
        <f>(cout_prod/2)+(cout_achat_MP/2)</f>
        <v>45</v>
      </c>
      <c r="S55" s="4">
        <f>(cout_prod/2)+(cout_achat_MP/2)</f>
        <v>45</v>
      </c>
      <c r="T55" s="4">
        <f>(cout_prod/2)+(cout_achat_MP/2)</f>
        <v>45</v>
      </c>
      <c r="U55" s="4">
        <f>(cout_prod/2)+(cout_achat_MP/2)</f>
        <v>45</v>
      </c>
      <c r="V55" s="4">
        <f>(cout_prod/2)+(cout_achat_MP/2)</f>
        <v>45</v>
      </c>
      <c r="W55" s="4">
        <f>(cout_prod/2)+(cout_achat_MP/2)</f>
        <v>45</v>
      </c>
      <c r="X55" s="4">
        <f>(cout_prod/2)+(cout_achat_MP/2)</f>
        <v>45</v>
      </c>
      <c r="Y55" s="4">
        <f>(cout_prod/2)+(cout_achat_MP/2)</f>
        <v>45</v>
      </c>
      <c r="Z55" s="4">
        <f>(cout_prod/2)+(cout_achat_MP/2)</f>
        <v>45</v>
      </c>
      <c r="AA55" s="4">
        <f>(cout_prod/2)+(cout_achat_MP/2)</f>
        <v>45</v>
      </c>
      <c r="AB55" s="4">
        <f>(cout_prod/2)+(cout_achat_MP/2)</f>
        <v>45</v>
      </c>
      <c r="AC55" s="4">
        <f>(cout_prod/2)+(cout_achat_MP/2)</f>
        <v>45</v>
      </c>
      <c r="AD55" s="4">
        <f>(cout_prod/2)+(cout_achat_MP/2)</f>
        <v>45</v>
      </c>
      <c r="AE55" s="4">
        <f>(cout_prod/2)+(cout_achat_MP/2)</f>
        <v>45</v>
      </c>
      <c r="AF55" s="4">
        <f>(cout_prod/2)+(cout_achat_MP/2)</f>
        <v>45</v>
      </c>
      <c r="AG55" s="4">
        <f>(cout_prod/2)+(cout_achat_MP/2)</f>
        <v>45</v>
      </c>
      <c r="AH55" s="15"/>
    </row>
    <row r="56" spans="2:45">
      <c r="B56" s="14"/>
      <c r="C56" s="27" t="s">
        <v>86</v>
      </c>
      <c r="D56" s="4"/>
      <c r="E56" s="4">
        <f>E57-D57</f>
        <v>0</v>
      </c>
      <c r="F56" s="4">
        <f>F57-E57</f>
        <v>90</v>
      </c>
      <c r="G56" s="4">
        <f t="shared" ref="G56:AG56" si="18">G57-F57</f>
        <v>0</v>
      </c>
      <c r="H56" s="4">
        <f t="shared" si="18"/>
        <v>0</v>
      </c>
      <c r="I56" s="4">
        <f t="shared" si="18"/>
        <v>0</v>
      </c>
      <c r="J56" s="4">
        <f t="shared" si="18"/>
        <v>0</v>
      </c>
      <c r="K56" s="4">
        <f t="shared" si="18"/>
        <v>0</v>
      </c>
      <c r="L56" s="4">
        <f t="shared" si="18"/>
        <v>0</v>
      </c>
      <c r="M56" s="4">
        <f t="shared" si="18"/>
        <v>0</v>
      </c>
      <c r="N56" s="4">
        <f t="shared" si="18"/>
        <v>0</v>
      </c>
      <c r="O56" s="4">
        <f t="shared" si="18"/>
        <v>0</v>
      </c>
      <c r="P56" s="4">
        <f t="shared" si="18"/>
        <v>0</v>
      </c>
      <c r="Q56" s="4">
        <f t="shared" si="18"/>
        <v>0</v>
      </c>
      <c r="R56" s="4">
        <f t="shared" si="18"/>
        <v>0</v>
      </c>
      <c r="S56" s="4">
        <f t="shared" si="18"/>
        <v>0</v>
      </c>
      <c r="T56" s="4">
        <f t="shared" si="18"/>
        <v>0</v>
      </c>
      <c r="U56" s="4">
        <f t="shared" si="18"/>
        <v>0</v>
      </c>
      <c r="V56" s="4">
        <f t="shared" si="18"/>
        <v>0</v>
      </c>
      <c r="W56" s="4">
        <f t="shared" si="18"/>
        <v>0</v>
      </c>
      <c r="X56" s="4">
        <f t="shared" si="18"/>
        <v>0</v>
      </c>
      <c r="Y56" s="4">
        <f t="shared" si="18"/>
        <v>0</v>
      </c>
      <c r="Z56" s="4">
        <f t="shared" si="18"/>
        <v>0</v>
      </c>
      <c r="AA56" s="4">
        <f t="shared" si="18"/>
        <v>0</v>
      </c>
      <c r="AB56" s="4">
        <f t="shared" si="18"/>
        <v>0</v>
      </c>
      <c r="AC56" s="4">
        <f t="shared" si="18"/>
        <v>0</v>
      </c>
      <c r="AD56" s="4">
        <f t="shared" si="18"/>
        <v>0</v>
      </c>
      <c r="AE56" s="4">
        <f t="shared" si="18"/>
        <v>0</v>
      </c>
      <c r="AF56" s="4">
        <f t="shared" si="18"/>
        <v>0</v>
      </c>
      <c r="AG56" s="4">
        <f t="shared" si="18"/>
        <v>0</v>
      </c>
      <c r="AH56" s="15"/>
    </row>
    <row r="57" spans="2:45">
      <c r="B57" s="14"/>
      <c r="C57" s="27" t="s">
        <v>84</v>
      </c>
      <c r="D57" s="4"/>
      <c r="E57" s="4">
        <v>0</v>
      </c>
      <c r="F57" s="4">
        <f>((cout_prod/2)+(cout_achat_MP/2))*F41</f>
        <v>90</v>
      </c>
      <c r="G57" s="4">
        <f>((cout_prod/2)+(cout_achat_MP/2))*G41</f>
        <v>90</v>
      </c>
      <c r="H57" s="4">
        <f>((cout_prod/2)+(cout_achat_MP/2))*H41</f>
        <v>90</v>
      </c>
      <c r="I57" s="4">
        <f>((cout_prod/2)+(cout_achat_MP/2))*I41</f>
        <v>90</v>
      </c>
      <c r="J57" s="4">
        <f>((cout_prod/2)+(cout_achat_MP/2))*J41</f>
        <v>90</v>
      </c>
      <c r="K57" s="4">
        <f>((cout_prod/2)+(cout_achat_MP/2))*K41</f>
        <v>90</v>
      </c>
      <c r="L57" s="4">
        <f>((cout_prod/2)+(cout_achat_MP/2))*L41</f>
        <v>90</v>
      </c>
      <c r="M57" s="4">
        <f>((cout_prod/2)+(cout_achat_MP/2))*M41</f>
        <v>90</v>
      </c>
      <c r="N57" s="4">
        <f>((cout_prod/2)+(cout_achat_MP/2))*N41</f>
        <v>90</v>
      </c>
      <c r="O57" s="4">
        <f>((cout_prod/2)+(cout_achat_MP/2))*O41</f>
        <v>90</v>
      </c>
      <c r="P57" s="4">
        <f>((cout_prod/2)+(cout_achat_MP/2))*P41</f>
        <v>90</v>
      </c>
      <c r="Q57" s="4">
        <f>((cout_prod/2)+(cout_achat_MP/2))*Q41</f>
        <v>90</v>
      </c>
      <c r="R57" s="4">
        <f>((cout_prod/2)+(cout_achat_MP/2))*R41</f>
        <v>90</v>
      </c>
      <c r="S57" s="4">
        <f>((cout_prod/2)+(cout_achat_MP/2))*S41</f>
        <v>90</v>
      </c>
      <c r="T57" s="4">
        <f>((cout_prod/2)+(cout_achat_MP/2))*T41</f>
        <v>90</v>
      </c>
      <c r="U57" s="4">
        <f>((cout_prod/2)+(cout_achat_MP/2))*U41</f>
        <v>90</v>
      </c>
      <c r="V57" s="4">
        <f>((cout_prod/2)+(cout_achat_MP/2))*V41</f>
        <v>90</v>
      </c>
      <c r="W57" s="4">
        <f>((cout_prod/2)+(cout_achat_MP/2))*W41</f>
        <v>90</v>
      </c>
      <c r="X57" s="4">
        <f>((cout_prod/2)+(cout_achat_MP/2))*X41</f>
        <v>90</v>
      </c>
      <c r="Y57" s="4">
        <f>((cout_prod/2)+(cout_achat_MP/2))*Y41</f>
        <v>90</v>
      </c>
      <c r="Z57" s="4">
        <f>((cout_prod/2)+(cout_achat_MP/2))*Z41</f>
        <v>90</v>
      </c>
      <c r="AA57" s="4">
        <f>((cout_prod/2)+(cout_achat_MP/2))*AA41</f>
        <v>90</v>
      </c>
      <c r="AB57" s="4">
        <f>((cout_prod/2)+(cout_achat_MP/2))*AB41</f>
        <v>90</v>
      </c>
      <c r="AC57" s="4">
        <f>((cout_prod/2)+(cout_achat_MP/2))*AC41</f>
        <v>90</v>
      </c>
      <c r="AD57" s="4">
        <f>((cout_prod/2)+(cout_achat_MP/2))*AD41</f>
        <v>90</v>
      </c>
      <c r="AE57" s="4">
        <f>((cout_prod/2)+(cout_achat_MP/2))*AE41</f>
        <v>90</v>
      </c>
      <c r="AF57" s="4">
        <f>((cout_prod/2)+(cout_achat_MP/2))*AF41</f>
        <v>90</v>
      </c>
      <c r="AG57" s="4">
        <f>((cout_prod/2)+(cout_achat_MP/2))*AG41</f>
        <v>90</v>
      </c>
      <c r="AH57" s="15"/>
    </row>
    <row r="58" spans="2:45">
      <c r="B58" s="14"/>
      <c r="C58" s="27" t="s">
        <v>21</v>
      </c>
      <c r="D58" s="4">
        <f>D59</f>
        <v>0</v>
      </c>
      <c r="E58" s="4">
        <f>E54+E56</f>
        <v>45</v>
      </c>
      <c r="F58" s="4">
        <f>F59-E59</f>
        <v>90</v>
      </c>
      <c r="G58" s="4">
        <f t="shared" ref="G58:AG58" si="19">G59-F59</f>
        <v>0</v>
      </c>
      <c r="H58" s="4">
        <f t="shared" si="19"/>
        <v>0</v>
      </c>
      <c r="I58" s="4">
        <f t="shared" si="19"/>
        <v>0</v>
      </c>
      <c r="J58" s="4">
        <f t="shared" si="19"/>
        <v>0</v>
      </c>
      <c r="K58" s="4">
        <f t="shared" si="19"/>
        <v>0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 t="shared" si="19"/>
        <v>0</v>
      </c>
      <c r="X58" s="4">
        <f t="shared" si="19"/>
        <v>0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si="19"/>
        <v>0</v>
      </c>
      <c r="AG58" s="4">
        <f t="shared" si="19"/>
        <v>0</v>
      </c>
      <c r="AH58" s="15"/>
    </row>
    <row r="59" spans="2:45">
      <c r="B59" s="14"/>
      <c r="C59" s="27" t="s">
        <v>22</v>
      </c>
      <c r="D59" s="4">
        <v>0</v>
      </c>
      <c r="E59" s="4">
        <f>E55+E57</f>
        <v>45</v>
      </c>
      <c r="F59" s="4">
        <f>F55+F57</f>
        <v>135</v>
      </c>
      <c r="G59" s="4">
        <f t="shared" ref="G59:AG59" si="20">G55+G57</f>
        <v>135</v>
      </c>
      <c r="H59" s="4">
        <f t="shared" si="20"/>
        <v>135</v>
      </c>
      <c r="I59" s="4">
        <f t="shared" si="20"/>
        <v>135</v>
      </c>
      <c r="J59" s="4">
        <f t="shared" si="20"/>
        <v>135</v>
      </c>
      <c r="K59" s="4">
        <f t="shared" si="20"/>
        <v>135</v>
      </c>
      <c r="L59" s="4">
        <f t="shared" si="20"/>
        <v>135</v>
      </c>
      <c r="M59" s="4">
        <f t="shared" si="20"/>
        <v>135</v>
      </c>
      <c r="N59" s="4">
        <f t="shared" si="20"/>
        <v>135</v>
      </c>
      <c r="O59" s="4">
        <f t="shared" si="20"/>
        <v>135</v>
      </c>
      <c r="P59" s="4">
        <f t="shared" si="20"/>
        <v>135</v>
      </c>
      <c r="Q59" s="4">
        <f t="shared" si="20"/>
        <v>135</v>
      </c>
      <c r="R59" s="4">
        <f t="shared" si="20"/>
        <v>135</v>
      </c>
      <c r="S59" s="4">
        <f t="shared" si="20"/>
        <v>135</v>
      </c>
      <c r="T59" s="4">
        <f t="shared" si="20"/>
        <v>135</v>
      </c>
      <c r="U59" s="4">
        <f t="shared" si="20"/>
        <v>135</v>
      </c>
      <c r="V59" s="4">
        <f t="shared" si="20"/>
        <v>135</v>
      </c>
      <c r="W59" s="4">
        <f t="shared" si="20"/>
        <v>135</v>
      </c>
      <c r="X59" s="4">
        <f t="shared" si="20"/>
        <v>135</v>
      </c>
      <c r="Y59" s="4">
        <f t="shared" si="20"/>
        <v>135</v>
      </c>
      <c r="Z59" s="4">
        <f t="shared" si="20"/>
        <v>135</v>
      </c>
      <c r="AA59" s="4">
        <f t="shared" si="20"/>
        <v>135</v>
      </c>
      <c r="AB59" s="4">
        <f t="shared" si="20"/>
        <v>135</v>
      </c>
      <c r="AC59" s="4">
        <f t="shared" si="20"/>
        <v>135</v>
      </c>
      <c r="AD59" s="4">
        <f t="shared" si="20"/>
        <v>135</v>
      </c>
      <c r="AE59" s="4">
        <f t="shared" si="20"/>
        <v>135</v>
      </c>
      <c r="AF59" s="4">
        <f t="shared" si="20"/>
        <v>135</v>
      </c>
      <c r="AG59" s="4">
        <f t="shared" si="20"/>
        <v>135</v>
      </c>
      <c r="AH59" s="15"/>
    </row>
    <row r="60" spans="2:45">
      <c r="B60" s="14"/>
      <c r="C60" s="27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15"/>
    </row>
    <row r="61" spans="2:45">
      <c r="B61" s="14"/>
      <c r="C61" s="27" t="s">
        <v>33</v>
      </c>
      <c r="D61" s="4">
        <f t="shared" ref="D61:AG61" si="21">D49-D48-D47-D46-D52+D58</f>
        <v>0</v>
      </c>
      <c r="E61" s="4">
        <f>E49-E48-E47-E46-E52+E58</f>
        <v>0</v>
      </c>
      <c r="F61" s="4">
        <f t="shared" si="21"/>
        <v>0</v>
      </c>
      <c r="G61" s="4">
        <f>G49-G48-G47-G46-G52+G58</f>
        <v>30</v>
      </c>
      <c r="H61" s="4">
        <f t="shared" si="21"/>
        <v>30</v>
      </c>
      <c r="I61" s="4">
        <f t="shared" si="21"/>
        <v>30</v>
      </c>
      <c r="J61" s="4">
        <f t="shared" si="21"/>
        <v>30</v>
      </c>
      <c r="K61" s="4">
        <f t="shared" si="21"/>
        <v>30</v>
      </c>
      <c r="L61" s="4">
        <f t="shared" si="21"/>
        <v>30</v>
      </c>
      <c r="M61" s="4">
        <f t="shared" si="21"/>
        <v>30</v>
      </c>
      <c r="N61" s="4">
        <f t="shared" si="21"/>
        <v>30</v>
      </c>
      <c r="O61" s="4">
        <f t="shared" si="21"/>
        <v>30</v>
      </c>
      <c r="P61" s="4">
        <f t="shared" si="21"/>
        <v>30</v>
      </c>
      <c r="Q61" s="4">
        <f t="shared" si="21"/>
        <v>30</v>
      </c>
      <c r="R61" s="4">
        <f t="shared" si="21"/>
        <v>30</v>
      </c>
      <c r="S61" s="4">
        <f t="shared" si="21"/>
        <v>30</v>
      </c>
      <c r="T61" s="4">
        <f t="shared" si="21"/>
        <v>30</v>
      </c>
      <c r="U61" s="4">
        <f t="shared" si="21"/>
        <v>30</v>
      </c>
      <c r="V61" s="4">
        <f t="shared" si="21"/>
        <v>30</v>
      </c>
      <c r="W61" s="4">
        <f t="shared" si="21"/>
        <v>30</v>
      </c>
      <c r="X61" s="4">
        <f t="shared" si="21"/>
        <v>30</v>
      </c>
      <c r="Y61" s="4">
        <f t="shared" si="21"/>
        <v>30</v>
      </c>
      <c r="Z61" s="4">
        <f t="shared" si="21"/>
        <v>30</v>
      </c>
      <c r="AA61" s="4">
        <f t="shared" si="21"/>
        <v>30</v>
      </c>
      <c r="AB61" s="4">
        <f t="shared" si="21"/>
        <v>30</v>
      </c>
      <c r="AC61" s="4">
        <f t="shared" si="21"/>
        <v>30</v>
      </c>
      <c r="AD61" s="4">
        <f t="shared" si="21"/>
        <v>30</v>
      </c>
      <c r="AE61" s="4">
        <f t="shared" si="21"/>
        <v>30</v>
      </c>
      <c r="AF61" s="4">
        <f t="shared" si="21"/>
        <v>30</v>
      </c>
      <c r="AG61" s="4">
        <f t="shared" si="21"/>
        <v>30</v>
      </c>
      <c r="AH61" s="15"/>
    </row>
    <row r="62" spans="2:45">
      <c r="B62" s="14"/>
      <c r="C62" s="27" t="s">
        <v>34</v>
      </c>
      <c r="D62" s="4">
        <f t="shared" ref="D62:AG62" si="22">DADP_par_mois</f>
        <v>10</v>
      </c>
      <c r="E62" s="4">
        <f t="shared" si="22"/>
        <v>10</v>
      </c>
      <c r="F62" s="4">
        <f t="shared" si="22"/>
        <v>10</v>
      </c>
      <c r="G62" s="4">
        <f t="shared" si="22"/>
        <v>10</v>
      </c>
      <c r="H62" s="4">
        <f t="shared" si="22"/>
        <v>10</v>
      </c>
      <c r="I62" s="4">
        <f t="shared" si="22"/>
        <v>10</v>
      </c>
      <c r="J62" s="4">
        <f t="shared" si="22"/>
        <v>10</v>
      </c>
      <c r="K62" s="4">
        <f t="shared" si="22"/>
        <v>10</v>
      </c>
      <c r="L62" s="4">
        <f t="shared" si="22"/>
        <v>10</v>
      </c>
      <c r="M62" s="4">
        <f t="shared" si="22"/>
        <v>10</v>
      </c>
      <c r="N62" s="4">
        <f t="shared" si="22"/>
        <v>10</v>
      </c>
      <c r="O62" s="4">
        <f t="shared" si="22"/>
        <v>10</v>
      </c>
      <c r="P62" s="4">
        <f t="shared" si="22"/>
        <v>10</v>
      </c>
      <c r="Q62" s="4">
        <f t="shared" si="22"/>
        <v>10</v>
      </c>
      <c r="R62" s="4">
        <f t="shared" si="22"/>
        <v>10</v>
      </c>
      <c r="S62" s="4">
        <f t="shared" si="22"/>
        <v>10</v>
      </c>
      <c r="T62" s="4">
        <f t="shared" si="22"/>
        <v>10</v>
      </c>
      <c r="U62" s="4">
        <f t="shared" si="22"/>
        <v>10</v>
      </c>
      <c r="V62" s="4">
        <f t="shared" si="22"/>
        <v>10</v>
      </c>
      <c r="W62" s="4">
        <f t="shared" si="22"/>
        <v>10</v>
      </c>
      <c r="X62" s="4">
        <f t="shared" si="22"/>
        <v>10</v>
      </c>
      <c r="Y62" s="4">
        <f t="shared" si="22"/>
        <v>10</v>
      </c>
      <c r="Z62" s="4">
        <f t="shared" si="22"/>
        <v>10</v>
      </c>
      <c r="AA62" s="4">
        <f t="shared" si="22"/>
        <v>10</v>
      </c>
      <c r="AB62" s="4">
        <f t="shared" si="22"/>
        <v>10</v>
      </c>
      <c r="AC62" s="4">
        <f t="shared" si="22"/>
        <v>10</v>
      </c>
      <c r="AD62" s="4">
        <f t="shared" si="22"/>
        <v>10</v>
      </c>
      <c r="AE62" s="4">
        <f t="shared" si="22"/>
        <v>10</v>
      </c>
      <c r="AF62" s="4">
        <f t="shared" si="22"/>
        <v>10</v>
      </c>
      <c r="AG62" s="4">
        <f t="shared" si="22"/>
        <v>10</v>
      </c>
      <c r="AH62" s="15"/>
    </row>
    <row r="63" spans="2:45">
      <c r="B63" s="14"/>
      <c r="C63" s="27" t="s">
        <v>35</v>
      </c>
      <c r="D63" s="4">
        <f>D61-D62</f>
        <v>-10</v>
      </c>
      <c r="E63" s="4">
        <f t="shared" ref="E63:AG63" si="23">E61-E62</f>
        <v>-10</v>
      </c>
      <c r="F63" s="4">
        <f t="shared" si="23"/>
        <v>-10</v>
      </c>
      <c r="G63" s="4">
        <f t="shared" si="23"/>
        <v>20</v>
      </c>
      <c r="H63" s="4">
        <f t="shared" si="23"/>
        <v>20</v>
      </c>
      <c r="I63" s="4">
        <f t="shared" si="23"/>
        <v>20</v>
      </c>
      <c r="J63" s="4">
        <f t="shared" si="23"/>
        <v>20</v>
      </c>
      <c r="K63" s="4">
        <f t="shared" si="23"/>
        <v>20</v>
      </c>
      <c r="L63" s="4">
        <f t="shared" si="23"/>
        <v>20</v>
      </c>
      <c r="M63" s="4">
        <f t="shared" si="23"/>
        <v>20</v>
      </c>
      <c r="N63" s="4">
        <f t="shared" si="23"/>
        <v>20</v>
      </c>
      <c r="O63" s="4">
        <f t="shared" si="23"/>
        <v>20</v>
      </c>
      <c r="P63" s="4">
        <f t="shared" si="23"/>
        <v>20</v>
      </c>
      <c r="Q63" s="4">
        <f t="shared" si="23"/>
        <v>20</v>
      </c>
      <c r="R63" s="4">
        <f t="shared" si="23"/>
        <v>20</v>
      </c>
      <c r="S63" s="4">
        <f t="shared" si="23"/>
        <v>20</v>
      </c>
      <c r="T63" s="4">
        <f t="shared" si="23"/>
        <v>20</v>
      </c>
      <c r="U63" s="4">
        <f t="shared" si="23"/>
        <v>20</v>
      </c>
      <c r="V63" s="4">
        <f t="shared" si="23"/>
        <v>20</v>
      </c>
      <c r="W63" s="4">
        <f t="shared" si="23"/>
        <v>20</v>
      </c>
      <c r="X63" s="4">
        <f t="shared" si="23"/>
        <v>20</v>
      </c>
      <c r="Y63" s="4">
        <f t="shared" si="23"/>
        <v>20</v>
      </c>
      <c r="Z63" s="4">
        <f t="shared" si="23"/>
        <v>20</v>
      </c>
      <c r="AA63" s="4">
        <f t="shared" si="23"/>
        <v>20</v>
      </c>
      <c r="AB63" s="4">
        <f t="shared" si="23"/>
        <v>20</v>
      </c>
      <c r="AC63" s="4">
        <f t="shared" si="23"/>
        <v>20</v>
      </c>
      <c r="AD63" s="4">
        <f t="shared" si="23"/>
        <v>20</v>
      </c>
      <c r="AE63" s="4">
        <f t="shared" si="23"/>
        <v>20</v>
      </c>
      <c r="AF63" s="4">
        <f t="shared" si="23"/>
        <v>20</v>
      </c>
      <c r="AG63" s="4">
        <f t="shared" si="23"/>
        <v>20</v>
      </c>
      <c r="AH63" s="15"/>
    </row>
    <row r="64" spans="2:45">
      <c r="B64" s="14"/>
      <c r="C64" s="27" t="s">
        <v>36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15"/>
    </row>
    <row r="65" spans="2:35">
      <c r="B65" s="14"/>
      <c r="C65" s="27" t="s">
        <v>37</v>
      </c>
      <c r="D65" s="4">
        <f>D63-D64</f>
        <v>-10</v>
      </c>
      <c r="E65" s="4">
        <f t="shared" ref="E65:AG65" si="24">E63-E64</f>
        <v>-10</v>
      </c>
      <c r="F65" s="4">
        <f t="shared" si="24"/>
        <v>-10</v>
      </c>
      <c r="G65" s="4">
        <f t="shared" si="24"/>
        <v>20</v>
      </c>
      <c r="H65" s="4">
        <f t="shared" si="24"/>
        <v>20</v>
      </c>
      <c r="I65" s="4">
        <f t="shared" si="24"/>
        <v>20</v>
      </c>
      <c r="J65" s="4">
        <f t="shared" si="24"/>
        <v>20</v>
      </c>
      <c r="K65" s="4">
        <f t="shared" si="24"/>
        <v>20</v>
      </c>
      <c r="L65" s="4">
        <f t="shared" si="24"/>
        <v>20</v>
      </c>
      <c r="M65" s="4">
        <f t="shared" si="24"/>
        <v>20</v>
      </c>
      <c r="N65" s="4">
        <f t="shared" si="24"/>
        <v>20</v>
      </c>
      <c r="O65" s="4">
        <f t="shared" si="24"/>
        <v>20</v>
      </c>
      <c r="P65" s="4">
        <f t="shared" si="24"/>
        <v>20</v>
      </c>
      <c r="Q65" s="4">
        <f t="shared" si="24"/>
        <v>20</v>
      </c>
      <c r="R65" s="4">
        <f t="shared" si="24"/>
        <v>20</v>
      </c>
      <c r="S65" s="4">
        <f t="shared" si="24"/>
        <v>20</v>
      </c>
      <c r="T65" s="4">
        <f t="shared" si="24"/>
        <v>20</v>
      </c>
      <c r="U65" s="4">
        <f t="shared" si="24"/>
        <v>20</v>
      </c>
      <c r="V65" s="4">
        <f t="shared" si="24"/>
        <v>20</v>
      </c>
      <c r="W65" s="4">
        <f t="shared" si="24"/>
        <v>20</v>
      </c>
      <c r="X65" s="4">
        <f t="shared" si="24"/>
        <v>20</v>
      </c>
      <c r="Y65" s="4">
        <f t="shared" si="24"/>
        <v>20</v>
      </c>
      <c r="Z65" s="4">
        <f t="shared" si="24"/>
        <v>20</v>
      </c>
      <c r="AA65" s="4">
        <f t="shared" si="24"/>
        <v>20</v>
      </c>
      <c r="AB65" s="4">
        <f t="shared" si="24"/>
        <v>20</v>
      </c>
      <c r="AC65" s="4">
        <f t="shared" si="24"/>
        <v>20</v>
      </c>
      <c r="AD65" s="4">
        <f t="shared" si="24"/>
        <v>20</v>
      </c>
      <c r="AE65" s="4">
        <f t="shared" si="24"/>
        <v>20</v>
      </c>
      <c r="AF65" s="4">
        <f t="shared" si="24"/>
        <v>20</v>
      </c>
      <c r="AG65" s="4">
        <f t="shared" si="24"/>
        <v>20</v>
      </c>
      <c r="AH65" s="15"/>
    </row>
    <row r="66" spans="2:35">
      <c r="B66" s="14"/>
      <c r="C66" s="28" t="s">
        <v>38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15"/>
    </row>
    <row r="67" spans="2:35">
      <c r="B67" s="14"/>
      <c r="C67" s="8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15"/>
    </row>
    <row r="68" spans="2:35">
      <c r="B68" s="14"/>
      <c r="C68" s="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15"/>
    </row>
    <row r="69" spans="2:35" ht="18">
      <c r="B69" s="14"/>
      <c r="C69" s="25" t="s">
        <v>39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15"/>
    </row>
    <row r="70" spans="2:35">
      <c r="B70" s="14"/>
      <c r="C70" s="26" t="s">
        <v>41</v>
      </c>
      <c r="D70" s="7">
        <f t="shared" ref="D70:AG70" ca="1" si="25">IFERROR(IF(COLUMN(OFFSET(D46,0,-delais_fournisseur))&lt;COLUMN(debut),0,OFFSET(D46,0,-delais_fournisseur)*(1+taux_TVA)),0)</f>
        <v>0</v>
      </c>
      <c r="E70" s="7">
        <f t="shared" ca="1" si="25"/>
        <v>0</v>
      </c>
      <c r="F70" s="7">
        <f t="shared" ca="1" si="25"/>
        <v>60</v>
      </c>
      <c r="G70" s="7">
        <f t="shared" ca="1" si="25"/>
        <v>60</v>
      </c>
      <c r="H70" s="7">
        <f t="shared" ca="1" si="25"/>
        <v>60</v>
      </c>
      <c r="I70" s="7">
        <f t="shared" ca="1" si="25"/>
        <v>60</v>
      </c>
      <c r="J70" s="7">
        <f t="shared" ca="1" si="25"/>
        <v>60</v>
      </c>
      <c r="K70" s="7">
        <f t="shared" ca="1" si="25"/>
        <v>60</v>
      </c>
      <c r="L70" s="7">
        <f t="shared" ca="1" si="25"/>
        <v>60</v>
      </c>
      <c r="M70" s="7">
        <f t="shared" ca="1" si="25"/>
        <v>60</v>
      </c>
      <c r="N70" s="7">
        <f t="shared" ca="1" si="25"/>
        <v>60</v>
      </c>
      <c r="O70" s="7">
        <f t="shared" ca="1" si="25"/>
        <v>60</v>
      </c>
      <c r="P70" s="7">
        <f t="shared" ca="1" si="25"/>
        <v>60</v>
      </c>
      <c r="Q70" s="7">
        <f t="shared" ca="1" si="25"/>
        <v>60</v>
      </c>
      <c r="R70" s="7">
        <f t="shared" ca="1" si="25"/>
        <v>60</v>
      </c>
      <c r="S70" s="7">
        <f t="shared" ca="1" si="25"/>
        <v>60</v>
      </c>
      <c r="T70" s="7">
        <f t="shared" ca="1" si="25"/>
        <v>60</v>
      </c>
      <c r="U70" s="7">
        <f t="shared" ca="1" si="25"/>
        <v>60</v>
      </c>
      <c r="V70" s="7">
        <f t="shared" ca="1" si="25"/>
        <v>60</v>
      </c>
      <c r="W70" s="7">
        <f t="shared" ca="1" si="25"/>
        <v>60</v>
      </c>
      <c r="X70" s="7">
        <f t="shared" ca="1" si="25"/>
        <v>60</v>
      </c>
      <c r="Y70" s="7">
        <f t="shared" ca="1" si="25"/>
        <v>60</v>
      </c>
      <c r="Z70" s="7">
        <f t="shared" ca="1" si="25"/>
        <v>60</v>
      </c>
      <c r="AA70" s="7">
        <f t="shared" ca="1" si="25"/>
        <v>60</v>
      </c>
      <c r="AB70" s="7">
        <f t="shared" ca="1" si="25"/>
        <v>60</v>
      </c>
      <c r="AC70" s="7">
        <f t="shared" ca="1" si="25"/>
        <v>60</v>
      </c>
      <c r="AD70" s="7">
        <f t="shared" ca="1" si="25"/>
        <v>60</v>
      </c>
      <c r="AE70" s="7">
        <f t="shared" ca="1" si="25"/>
        <v>60</v>
      </c>
      <c r="AF70" s="7">
        <f t="shared" ca="1" si="25"/>
        <v>60</v>
      </c>
      <c r="AG70" s="7">
        <f t="shared" ca="1" si="25"/>
        <v>60</v>
      </c>
      <c r="AH70" s="15"/>
      <c r="AI70" s="42" t="s">
        <v>89</v>
      </c>
    </row>
    <row r="71" spans="2:35">
      <c r="B71" s="14"/>
      <c r="C71" s="27" t="s">
        <v>92</v>
      </c>
      <c r="D71" s="4">
        <f t="shared" ref="D71:AG71" ca="1" si="26">IFERROR(IF(COLUMN(OFFSET(D47,0,-delais_prod))&lt;COLUMN(debut),0,OFFSET(D47,0,-delais_prod)),0)</f>
        <v>0</v>
      </c>
      <c r="E71" s="4">
        <f t="shared" ca="1" si="26"/>
        <v>0</v>
      </c>
      <c r="F71" s="4">
        <f t="shared" ca="1" si="26"/>
        <v>20</v>
      </c>
      <c r="G71" s="4">
        <f t="shared" ca="1" si="26"/>
        <v>40</v>
      </c>
      <c r="H71" s="4">
        <f t="shared" ca="1" si="26"/>
        <v>40</v>
      </c>
      <c r="I71" s="4">
        <f t="shared" ca="1" si="26"/>
        <v>40</v>
      </c>
      <c r="J71" s="4">
        <f t="shared" ca="1" si="26"/>
        <v>40</v>
      </c>
      <c r="K71" s="4">
        <f t="shared" ca="1" si="26"/>
        <v>40</v>
      </c>
      <c r="L71" s="4">
        <f t="shared" ca="1" si="26"/>
        <v>40</v>
      </c>
      <c r="M71" s="4">
        <f t="shared" ca="1" si="26"/>
        <v>40</v>
      </c>
      <c r="N71" s="4">
        <f t="shared" ca="1" si="26"/>
        <v>40</v>
      </c>
      <c r="O71" s="4">
        <f t="shared" ca="1" si="26"/>
        <v>40</v>
      </c>
      <c r="P71" s="4">
        <f t="shared" ca="1" si="26"/>
        <v>40</v>
      </c>
      <c r="Q71" s="4">
        <f t="shared" ca="1" si="26"/>
        <v>40</v>
      </c>
      <c r="R71" s="4">
        <f t="shared" ca="1" si="26"/>
        <v>40</v>
      </c>
      <c r="S71" s="4">
        <f t="shared" ca="1" si="26"/>
        <v>40</v>
      </c>
      <c r="T71" s="4">
        <f t="shared" ca="1" si="26"/>
        <v>40</v>
      </c>
      <c r="U71" s="4">
        <f t="shared" ca="1" si="26"/>
        <v>40</v>
      </c>
      <c r="V71" s="4">
        <f t="shared" ca="1" si="26"/>
        <v>40</v>
      </c>
      <c r="W71" s="4">
        <f t="shared" ca="1" si="26"/>
        <v>40</v>
      </c>
      <c r="X71" s="4">
        <f t="shared" ca="1" si="26"/>
        <v>40</v>
      </c>
      <c r="Y71" s="4">
        <f t="shared" ca="1" si="26"/>
        <v>40</v>
      </c>
      <c r="Z71" s="4">
        <f t="shared" ca="1" si="26"/>
        <v>40</v>
      </c>
      <c r="AA71" s="4">
        <f t="shared" ca="1" si="26"/>
        <v>40</v>
      </c>
      <c r="AB71" s="4">
        <f t="shared" ca="1" si="26"/>
        <v>40</v>
      </c>
      <c r="AC71" s="4">
        <f t="shared" ca="1" si="26"/>
        <v>40</v>
      </c>
      <c r="AD71" s="4">
        <f t="shared" ca="1" si="26"/>
        <v>40</v>
      </c>
      <c r="AE71" s="4">
        <f t="shared" ca="1" si="26"/>
        <v>40</v>
      </c>
      <c r="AF71" s="4">
        <f t="shared" ca="1" si="26"/>
        <v>40</v>
      </c>
      <c r="AG71" s="4">
        <f t="shared" ca="1" si="26"/>
        <v>40</v>
      </c>
      <c r="AH71" s="15"/>
      <c r="AI71" s="42" t="s">
        <v>89</v>
      </c>
    </row>
    <row r="72" spans="2:35">
      <c r="B72" s="14"/>
      <c r="C72" s="27" t="s">
        <v>91</v>
      </c>
      <c r="D72" s="4">
        <f t="shared" ref="D72:AG72" ca="1" si="27">IFERROR(IF(COLUMN(OFFSET(D48,0,-delais_comm))&lt;COLUMN(debut),0,OFFSET(D48,0,-delais_comm)),0)</f>
        <v>0</v>
      </c>
      <c r="E72" s="4">
        <f t="shared" ca="1" si="27"/>
        <v>0</v>
      </c>
      <c r="F72" s="4">
        <f t="shared" ca="1" si="27"/>
        <v>0</v>
      </c>
      <c r="G72" s="4">
        <f t="shared" ca="1" si="27"/>
        <v>0</v>
      </c>
      <c r="H72" s="4">
        <f t="shared" ca="1" si="27"/>
        <v>30</v>
      </c>
      <c r="I72" s="4">
        <f t="shared" ca="1" si="27"/>
        <v>30</v>
      </c>
      <c r="J72" s="4">
        <f t="shared" ca="1" si="27"/>
        <v>30</v>
      </c>
      <c r="K72" s="4">
        <f t="shared" ca="1" si="27"/>
        <v>30</v>
      </c>
      <c r="L72" s="4">
        <f t="shared" ca="1" si="27"/>
        <v>30</v>
      </c>
      <c r="M72" s="4">
        <f t="shared" ca="1" si="27"/>
        <v>30</v>
      </c>
      <c r="N72" s="4">
        <f t="shared" ca="1" si="27"/>
        <v>30</v>
      </c>
      <c r="O72" s="4">
        <f t="shared" ca="1" si="27"/>
        <v>30</v>
      </c>
      <c r="P72" s="4">
        <f t="shared" ca="1" si="27"/>
        <v>30</v>
      </c>
      <c r="Q72" s="4">
        <f t="shared" ca="1" si="27"/>
        <v>30</v>
      </c>
      <c r="R72" s="4">
        <f t="shared" ca="1" si="27"/>
        <v>30</v>
      </c>
      <c r="S72" s="4">
        <f t="shared" ca="1" si="27"/>
        <v>30</v>
      </c>
      <c r="T72" s="4">
        <f t="shared" ca="1" si="27"/>
        <v>30</v>
      </c>
      <c r="U72" s="4">
        <f t="shared" ca="1" si="27"/>
        <v>30</v>
      </c>
      <c r="V72" s="4">
        <f t="shared" ca="1" si="27"/>
        <v>30</v>
      </c>
      <c r="W72" s="4">
        <f t="shared" ca="1" si="27"/>
        <v>30</v>
      </c>
      <c r="X72" s="4">
        <f t="shared" ca="1" si="27"/>
        <v>30</v>
      </c>
      <c r="Y72" s="4">
        <f t="shared" ca="1" si="27"/>
        <v>30</v>
      </c>
      <c r="Z72" s="4">
        <f t="shared" ca="1" si="27"/>
        <v>30</v>
      </c>
      <c r="AA72" s="4">
        <f t="shared" ca="1" si="27"/>
        <v>30</v>
      </c>
      <c r="AB72" s="4">
        <f t="shared" ca="1" si="27"/>
        <v>30</v>
      </c>
      <c r="AC72" s="4">
        <f t="shared" ca="1" si="27"/>
        <v>30</v>
      </c>
      <c r="AD72" s="4">
        <f t="shared" ca="1" si="27"/>
        <v>30</v>
      </c>
      <c r="AE72" s="4">
        <f t="shared" ca="1" si="27"/>
        <v>30</v>
      </c>
      <c r="AF72" s="4">
        <f t="shared" ca="1" si="27"/>
        <v>30</v>
      </c>
      <c r="AG72" s="4">
        <f t="shared" ca="1" si="27"/>
        <v>30</v>
      </c>
      <c r="AH72" s="15"/>
      <c r="AI72" s="42" t="s">
        <v>89</v>
      </c>
    </row>
    <row r="73" spans="2:35">
      <c r="B73" s="14"/>
      <c r="C73" s="27" t="s">
        <v>40</v>
      </c>
      <c r="D73" s="4">
        <f t="shared" ref="D73:AG73" ca="1" si="28">IFERROR(IF(COLUMN(OFFSET(D49,0,-delais_client))&lt;COLUMN(debut),0,OFFSET(D49,0,-delais_client)*(1+taux_TVA)),0)</f>
        <v>0</v>
      </c>
      <c r="E73" s="4">
        <f t="shared" ca="1" si="28"/>
        <v>0</v>
      </c>
      <c r="F73" s="4">
        <f t="shared" ca="1" si="28"/>
        <v>0</v>
      </c>
      <c r="G73" s="4">
        <f t="shared" ca="1" si="28"/>
        <v>0</v>
      </c>
      <c r="H73" s="4">
        <f t="shared" ca="1" si="28"/>
        <v>0</v>
      </c>
      <c r="I73" s="4">
        <f t="shared" ca="1" si="28"/>
        <v>180</v>
      </c>
      <c r="J73" s="4">
        <f t="shared" ca="1" si="28"/>
        <v>180</v>
      </c>
      <c r="K73" s="4">
        <f t="shared" ca="1" si="28"/>
        <v>180</v>
      </c>
      <c r="L73" s="4">
        <f t="shared" ca="1" si="28"/>
        <v>180</v>
      </c>
      <c r="M73" s="4">
        <f t="shared" ca="1" si="28"/>
        <v>180</v>
      </c>
      <c r="N73" s="4">
        <f t="shared" ca="1" si="28"/>
        <v>180</v>
      </c>
      <c r="O73" s="4">
        <f t="shared" ca="1" si="28"/>
        <v>180</v>
      </c>
      <c r="P73" s="4">
        <f t="shared" ca="1" si="28"/>
        <v>180</v>
      </c>
      <c r="Q73" s="4">
        <f t="shared" ca="1" si="28"/>
        <v>180</v>
      </c>
      <c r="R73" s="4">
        <f t="shared" ca="1" si="28"/>
        <v>180</v>
      </c>
      <c r="S73" s="4">
        <f t="shared" ca="1" si="28"/>
        <v>180</v>
      </c>
      <c r="T73" s="4">
        <f t="shared" ca="1" si="28"/>
        <v>180</v>
      </c>
      <c r="U73" s="4">
        <f t="shared" ca="1" si="28"/>
        <v>180</v>
      </c>
      <c r="V73" s="4">
        <f t="shared" ca="1" si="28"/>
        <v>180</v>
      </c>
      <c r="W73" s="4">
        <f t="shared" ca="1" si="28"/>
        <v>180</v>
      </c>
      <c r="X73" s="4">
        <f t="shared" ca="1" si="28"/>
        <v>180</v>
      </c>
      <c r="Y73" s="4">
        <f t="shared" ca="1" si="28"/>
        <v>180</v>
      </c>
      <c r="Z73" s="4">
        <f t="shared" ca="1" si="28"/>
        <v>180</v>
      </c>
      <c r="AA73" s="4">
        <f t="shared" ca="1" si="28"/>
        <v>180</v>
      </c>
      <c r="AB73" s="4">
        <f t="shared" ca="1" si="28"/>
        <v>180</v>
      </c>
      <c r="AC73" s="4">
        <f t="shared" ca="1" si="28"/>
        <v>180</v>
      </c>
      <c r="AD73" s="4">
        <f t="shared" ca="1" si="28"/>
        <v>180</v>
      </c>
      <c r="AE73" s="4">
        <f t="shared" ca="1" si="28"/>
        <v>180</v>
      </c>
      <c r="AF73" s="4">
        <f t="shared" ca="1" si="28"/>
        <v>180</v>
      </c>
      <c r="AG73" s="4">
        <f t="shared" ca="1" si="28"/>
        <v>180</v>
      </c>
      <c r="AH73" s="15"/>
      <c r="AI73" s="43" t="s">
        <v>90</v>
      </c>
    </row>
    <row r="74" spans="2:35">
      <c r="B74" s="14"/>
      <c r="C74" s="27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15"/>
    </row>
    <row r="75" spans="2:35">
      <c r="B75" s="14"/>
      <c r="C75" s="27" t="s">
        <v>94</v>
      </c>
      <c r="D75" s="4">
        <f>taux_TVA*D46</f>
        <v>10</v>
      </c>
      <c r="E75" s="4">
        <f t="shared" ref="E75:AG75" si="29">taux_TVA*E46</f>
        <v>10</v>
      </c>
      <c r="F75" s="4">
        <f t="shared" si="29"/>
        <v>10</v>
      </c>
      <c r="G75" s="4">
        <f t="shared" si="29"/>
        <v>10</v>
      </c>
      <c r="H75" s="4">
        <f t="shared" si="29"/>
        <v>10</v>
      </c>
      <c r="I75" s="4">
        <f t="shared" si="29"/>
        <v>10</v>
      </c>
      <c r="J75" s="4">
        <f t="shared" si="29"/>
        <v>10</v>
      </c>
      <c r="K75" s="4">
        <f t="shared" si="29"/>
        <v>10</v>
      </c>
      <c r="L75" s="4">
        <f t="shared" si="29"/>
        <v>10</v>
      </c>
      <c r="M75" s="4">
        <f t="shared" si="29"/>
        <v>10</v>
      </c>
      <c r="N75" s="4">
        <f t="shared" si="29"/>
        <v>10</v>
      </c>
      <c r="O75" s="4">
        <f t="shared" si="29"/>
        <v>10</v>
      </c>
      <c r="P75" s="4">
        <f t="shared" si="29"/>
        <v>10</v>
      </c>
      <c r="Q75" s="4">
        <f t="shared" si="29"/>
        <v>10</v>
      </c>
      <c r="R75" s="4">
        <f t="shared" si="29"/>
        <v>10</v>
      </c>
      <c r="S75" s="4">
        <f t="shared" si="29"/>
        <v>10</v>
      </c>
      <c r="T75" s="4">
        <f t="shared" si="29"/>
        <v>10</v>
      </c>
      <c r="U75" s="4">
        <f t="shared" si="29"/>
        <v>10</v>
      </c>
      <c r="V75" s="4">
        <f t="shared" si="29"/>
        <v>10</v>
      </c>
      <c r="W75" s="4">
        <f t="shared" si="29"/>
        <v>10</v>
      </c>
      <c r="X75" s="4">
        <f t="shared" si="29"/>
        <v>10</v>
      </c>
      <c r="Y75" s="4">
        <f t="shared" si="29"/>
        <v>10</v>
      </c>
      <c r="Z75" s="4">
        <f t="shared" si="29"/>
        <v>10</v>
      </c>
      <c r="AA75" s="4">
        <f t="shared" si="29"/>
        <v>10</v>
      </c>
      <c r="AB75" s="4">
        <f t="shared" si="29"/>
        <v>10</v>
      </c>
      <c r="AC75" s="4">
        <f t="shared" si="29"/>
        <v>10</v>
      </c>
      <c r="AD75" s="4">
        <f t="shared" si="29"/>
        <v>10</v>
      </c>
      <c r="AE75" s="4">
        <f t="shared" si="29"/>
        <v>10</v>
      </c>
      <c r="AF75" s="4">
        <f t="shared" si="29"/>
        <v>10</v>
      </c>
      <c r="AG75" s="4">
        <f t="shared" si="29"/>
        <v>10</v>
      </c>
      <c r="AH75" s="15"/>
    </row>
    <row r="76" spans="2:35">
      <c r="B76" s="14"/>
      <c r="C76" s="27" t="s">
        <v>42</v>
      </c>
      <c r="D76" s="4">
        <f t="shared" ref="D76:AG76" si="30">taux_TVA*D49</f>
        <v>0</v>
      </c>
      <c r="E76" s="4">
        <f t="shared" si="30"/>
        <v>0</v>
      </c>
      <c r="F76" s="4">
        <f t="shared" si="30"/>
        <v>0</v>
      </c>
      <c r="G76" s="4">
        <f t="shared" si="30"/>
        <v>30</v>
      </c>
      <c r="H76" s="4">
        <f t="shared" si="30"/>
        <v>30</v>
      </c>
      <c r="I76" s="4">
        <f t="shared" si="30"/>
        <v>30</v>
      </c>
      <c r="J76" s="4">
        <f t="shared" si="30"/>
        <v>30</v>
      </c>
      <c r="K76" s="4">
        <f t="shared" si="30"/>
        <v>30</v>
      </c>
      <c r="L76" s="4">
        <f t="shared" si="30"/>
        <v>30</v>
      </c>
      <c r="M76" s="4">
        <f t="shared" si="30"/>
        <v>30</v>
      </c>
      <c r="N76" s="4">
        <f t="shared" si="30"/>
        <v>30</v>
      </c>
      <c r="O76" s="4">
        <f t="shared" si="30"/>
        <v>30</v>
      </c>
      <c r="P76" s="4">
        <f t="shared" si="30"/>
        <v>30</v>
      </c>
      <c r="Q76" s="4">
        <f t="shared" si="30"/>
        <v>30</v>
      </c>
      <c r="R76" s="4">
        <f t="shared" si="30"/>
        <v>30</v>
      </c>
      <c r="S76" s="4">
        <f t="shared" si="30"/>
        <v>30</v>
      </c>
      <c r="T76" s="4">
        <f t="shared" si="30"/>
        <v>30</v>
      </c>
      <c r="U76" s="4">
        <f t="shared" si="30"/>
        <v>30</v>
      </c>
      <c r="V76" s="4">
        <f t="shared" si="30"/>
        <v>30</v>
      </c>
      <c r="W76" s="4">
        <f t="shared" si="30"/>
        <v>30</v>
      </c>
      <c r="X76" s="4">
        <f t="shared" si="30"/>
        <v>30</v>
      </c>
      <c r="Y76" s="4">
        <f t="shared" si="30"/>
        <v>30</v>
      </c>
      <c r="Z76" s="4">
        <f t="shared" si="30"/>
        <v>30</v>
      </c>
      <c r="AA76" s="4">
        <f t="shared" si="30"/>
        <v>30</v>
      </c>
      <c r="AB76" s="4">
        <f t="shared" si="30"/>
        <v>30</v>
      </c>
      <c r="AC76" s="4">
        <f t="shared" si="30"/>
        <v>30</v>
      </c>
      <c r="AD76" s="4">
        <f t="shared" si="30"/>
        <v>30</v>
      </c>
      <c r="AE76" s="4">
        <f t="shared" si="30"/>
        <v>30</v>
      </c>
      <c r="AF76" s="4">
        <f t="shared" si="30"/>
        <v>30</v>
      </c>
      <c r="AG76" s="4">
        <f t="shared" si="30"/>
        <v>30</v>
      </c>
      <c r="AH76" s="15"/>
    </row>
    <row r="77" spans="2:35">
      <c r="B77" s="14"/>
      <c r="C77" s="27" t="s">
        <v>95</v>
      </c>
      <c r="D77" s="4">
        <f>D76-D75</f>
        <v>-10</v>
      </c>
      <c r="E77" s="4">
        <f t="shared" ref="E77:AG77" si="31">E76-E75</f>
        <v>-10</v>
      </c>
      <c r="F77" s="4">
        <f t="shared" si="31"/>
        <v>-10</v>
      </c>
      <c r="G77" s="4">
        <f t="shared" si="31"/>
        <v>20</v>
      </c>
      <c r="H77" s="4">
        <f t="shared" si="31"/>
        <v>20</v>
      </c>
      <c r="I77" s="4">
        <f t="shared" si="31"/>
        <v>20</v>
      </c>
      <c r="J77" s="4">
        <f t="shared" si="31"/>
        <v>20</v>
      </c>
      <c r="K77" s="4">
        <f t="shared" si="31"/>
        <v>20</v>
      </c>
      <c r="L77" s="4">
        <f t="shared" si="31"/>
        <v>20</v>
      </c>
      <c r="M77" s="4">
        <f t="shared" si="31"/>
        <v>20</v>
      </c>
      <c r="N77" s="4">
        <f t="shared" si="31"/>
        <v>20</v>
      </c>
      <c r="O77" s="4">
        <f t="shared" si="31"/>
        <v>20</v>
      </c>
      <c r="P77" s="4">
        <f t="shared" si="31"/>
        <v>20</v>
      </c>
      <c r="Q77" s="4">
        <f t="shared" si="31"/>
        <v>20</v>
      </c>
      <c r="R77" s="4">
        <f t="shared" si="31"/>
        <v>20</v>
      </c>
      <c r="S77" s="4">
        <f t="shared" si="31"/>
        <v>20</v>
      </c>
      <c r="T77" s="4">
        <f t="shared" si="31"/>
        <v>20</v>
      </c>
      <c r="U77" s="4">
        <f t="shared" si="31"/>
        <v>20</v>
      </c>
      <c r="V77" s="4">
        <f t="shared" si="31"/>
        <v>20</v>
      </c>
      <c r="W77" s="4">
        <f t="shared" si="31"/>
        <v>20</v>
      </c>
      <c r="X77" s="4">
        <f t="shared" si="31"/>
        <v>20</v>
      </c>
      <c r="Y77" s="4">
        <f t="shared" si="31"/>
        <v>20</v>
      </c>
      <c r="Z77" s="4">
        <f t="shared" si="31"/>
        <v>20</v>
      </c>
      <c r="AA77" s="4">
        <f t="shared" si="31"/>
        <v>20</v>
      </c>
      <c r="AB77" s="4">
        <f t="shared" si="31"/>
        <v>20</v>
      </c>
      <c r="AC77" s="4">
        <f t="shared" si="31"/>
        <v>20</v>
      </c>
      <c r="AD77" s="4">
        <f t="shared" si="31"/>
        <v>20</v>
      </c>
      <c r="AE77" s="4">
        <f t="shared" si="31"/>
        <v>20</v>
      </c>
      <c r="AF77" s="4">
        <f t="shared" si="31"/>
        <v>20</v>
      </c>
      <c r="AG77" s="4">
        <f t="shared" si="31"/>
        <v>20</v>
      </c>
      <c r="AH77" s="15"/>
    </row>
    <row r="78" spans="2:35">
      <c r="B78" s="14"/>
      <c r="C78" s="27" t="s">
        <v>97</v>
      </c>
      <c r="D78" s="4">
        <f>IF(D77&lt;0,D77,0)</f>
        <v>-10</v>
      </c>
      <c r="E78" s="4">
        <f>IF(E77&lt;0,E77+D78,+D78)</f>
        <v>-20</v>
      </c>
      <c r="F78" s="4">
        <f t="shared" ref="F78:H78" si="32">IF(F77&lt;0,F77+E78,+E78)</f>
        <v>-30</v>
      </c>
      <c r="G78" s="4">
        <f t="shared" si="32"/>
        <v>-30</v>
      </c>
      <c r="H78" s="4">
        <f t="shared" si="32"/>
        <v>-30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15"/>
      <c r="AI78" t="s">
        <v>98</v>
      </c>
    </row>
    <row r="79" spans="2:35">
      <c r="B79" s="14"/>
      <c r="C79" s="27" t="s">
        <v>96</v>
      </c>
      <c r="D79" s="4"/>
      <c r="E79" s="44">
        <v>0</v>
      </c>
      <c r="F79" s="44">
        <v>0</v>
      </c>
      <c r="G79" s="44">
        <v>0</v>
      </c>
      <c r="H79" s="44">
        <v>0</v>
      </c>
      <c r="I79" s="44">
        <v>10</v>
      </c>
      <c r="J79" s="4">
        <f>I77</f>
        <v>20</v>
      </c>
      <c r="K79" s="4">
        <f t="shared" ref="F79:AG79" si="33">J77</f>
        <v>20</v>
      </c>
      <c r="L79" s="4">
        <f t="shared" si="33"/>
        <v>20</v>
      </c>
      <c r="M79" s="4">
        <f t="shared" si="33"/>
        <v>20</v>
      </c>
      <c r="N79" s="4">
        <f t="shared" si="33"/>
        <v>20</v>
      </c>
      <c r="O79" s="4">
        <f t="shared" si="33"/>
        <v>20</v>
      </c>
      <c r="P79" s="4">
        <f t="shared" si="33"/>
        <v>20</v>
      </c>
      <c r="Q79" s="4">
        <f t="shared" si="33"/>
        <v>20</v>
      </c>
      <c r="R79" s="4">
        <f t="shared" si="33"/>
        <v>20</v>
      </c>
      <c r="S79" s="4">
        <f t="shared" si="33"/>
        <v>20</v>
      </c>
      <c r="T79" s="4">
        <f t="shared" si="33"/>
        <v>20</v>
      </c>
      <c r="U79" s="4">
        <f t="shared" si="33"/>
        <v>20</v>
      </c>
      <c r="V79" s="4">
        <f t="shared" si="33"/>
        <v>20</v>
      </c>
      <c r="W79" s="4">
        <f t="shared" si="33"/>
        <v>20</v>
      </c>
      <c r="X79" s="4">
        <f t="shared" si="33"/>
        <v>20</v>
      </c>
      <c r="Y79" s="4">
        <f t="shared" si="33"/>
        <v>20</v>
      </c>
      <c r="Z79" s="4">
        <f t="shared" si="33"/>
        <v>20</v>
      </c>
      <c r="AA79" s="4">
        <f t="shared" si="33"/>
        <v>20</v>
      </c>
      <c r="AB79" s="4">
        <f t="shared" si="33"/>
        <v>20</v>
      </c>
      <c r="AC79" s="4">
        <f t="shared" si="33"/>
        <v>20</v>
      </c>
      <c r="AD79" s="4">
        <f t="shared" si="33"/>
        <v>20</v>
      </c>
      <c r="AE79" s="4">
        <f t="shared" si="33"/>
        <v>20</v>
      </c>
      <c r="AF79" s="4">
        <f t="shared" si="33"/>
        <v>20</v>
      </c>
      <c r="AG79" s="4">
        <f t="shared" si="33"/>
        <v>20</v>
      </c>
      <c r="AH79" s="15"/>
      <c r="AI79" t="s">
        <v>99</v>
      </c>
    </row>
    <row r="80" spans="2:35">
      <c r="B80" s="14"/>
      <c r="C80" s="27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15"/>
    </row>
    <row r="81" spans="2:34">
      <c r="B81" s="14"/>
      <c r="C81" s="27" t="s">
        <v>101</v>
      </c>
      <c r="D81" s="4">
        <f>IF(D77&gt;0,D77,0)</f>
        <v>0</v>
      </c>
      <c r="E81" s="4">
        <f t="shared" ref="E81:AG81" si="34">IF(E77&gt;0,E77,0)</f>
        <v>0</v>
      </c>
      <c r="F81" s="4">
        <f t="shared" si="34"/>
        <v>0</v>
      </c>
      <c r="G81" s="4">
        <f t="shared" si="34"/>
        <v>20</v>
      </c>
      <c r="H81" s="4">
        <f t="shared" si="34"/>
        <v>20</v>
      </c>
      <c r="I81" s="4">
        <f t="shared" si="34"/>
        <v>20</v>
      </c>
      <c r="J81" s="4">
        <f t="shared" si="34"/>
        <v>20</v>
      </c>
      <c r="K81" s="4">
        <f t="shared" si="34"/>
        <v>20</v>
      </c>
      <c r="L81" s="4">
        <f t="shared" si="34"/>
        <v>20</v>
      </c>
      <c r="M81" s="4">
        <f t="shared" si="34"/>
        <v>20</v>
      </c>
      <c r="N81" s="4">
        <f t="shared" si="34"/>
        <v>20</v>
      </c>
      <c r="O81" s="4">
        <f t="shared" si="34"/>
        <v>20</v>
      </c>
      <c r="P81" s="4">
        <f t="shared" si="34"/>
        <v>20</v>
      </c>
      <c r="Q81" s="4">
        <f t="shared" si="34"/>
        <v>20</v>
      </c>
      <c r="R81" s="4">
        <f t="shared" si="34"/>
        <v>20</v>
      </c>
      <c r="S81" s="4">
        <f t="shared" si="34"/>
        <v>20</v>
      </c>
      <c r="T81" s="4">
        <f t="shared" si="34"/>
        <v>20</v>
      </c>
      <c r="U81" s="4">
        <f t="shared" si="34"/>
        <v>20</v>
      </c>
      <c r="V81" s="4">
        <f t="shared" si="34"/>
        <v>20</v>
      </c>
      <c r="W81" s="4">
        <f t="shared" si="34"/>
        <v>20</v>
      </c>
      <c r="X81" s="4">
        <f t="shared" si="34"/>
        <v>20</v>
      </c>
      <c r="Y81" s="4">
        <f t="shared" si="34"/>
        <v>20</v>
      </c>
      <c r="Z81" s="4">
        <f t="shared" si="34"/>
        <v>20</v>
      </c>
      <c r="AA81" s="4">
        <f t="shared" si="34"/>
        <v>20</v>
      </c>
      <c r="AB81" s="4">
        <f t="shared" si="34"/>
        <v>20</v>
      </c>
      <c r="AC81" s="4">
        <f t="shared" si="34"/>
        <v>20</v>
      </c>
      <c r="AD81" s="4">
        <f t="shared" si="34"/>
        <v>20</v>
      </c>
      <c r="AE81" s="4">
        <f t="shared" si="34"/>
        <v>20</v>
      </c>
      <c r="AF81" s="4">
        <f t="shared" si="34"/>
        <v>20</v>
      </c>
      <c r="AG81" s="4">
        <f t="shared" si="34"/>
        <v>20</v>
      </c>
      <c r="AH81" s="15"/>
    </row>
    <row r="82" spans="2:34">
      <c r="B82" s="14"/>
      <c r="C82" s="27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15"/>
    </row>
    <row r="83" spans="2:34">
      <c r="B83" s="14"/>
      <c r="C83" s="27" t="s">
        <v>43</v>
      </c>
      <c r="D83" s="4">
        <f t="shared" ref="D83:AG83" si="35">IF(D65&gt;0,taux_IS*D65,0)</f>
        <v>0</v>
      </c>
      <c r="E83" s="4">
        <f t="shared" si="35"/>
        <v>0</v>
      </c>
      <c r="F83" s="4">
        <f t="shared" si="35"/>
        <v>0</v>
      </c>
      <c r="G83" s="4">
        <f t="shared" si="35"/>
        <v>8</v>
      </c>
      <c r="H83" s="4">
        <f t="shared" si="35"/>
        <v>8</v>
      </c>
      <c r="I83" s="4">
        <f t="shared" si="35"/>
        <v>8</v>
      </c>
      <c r="J83" s="4">
        <f t="shared" si="35"/>
        <v>8</v>
      </c>
      <c r="K83" s="4">
        <f t="shared" si="35"/>
        <v>8</v>
      </c>
      <c r="L83" s="4">
        <f t="shared" si="35"/>
        <v>8</v>
      </c>
      <c r="M83" s="4">
        <f t="shared" si="35"/>
        <v>8</v>
      </c>
      <c r="N83" s="4">
        <f t="shared" si="35"/>
        <v>8</v>
      </c>
      <c r="O83" s="4">
        <f t="shared" si="35"/>
        <v>8</v>
      </c>
      <c r="P83" s="4">
        <f t="shared" si="35"/>
        <v>8</v>
      </c>
      <c r="Q83" s="4">
        <f t="shared" si="35"/>
        <v>8</v>
      </c>
      <c r="R83" s="4">
        <f t="shared" si="35"/>
        <v>8</v>
      </c>
      <c r="S83" s="4">
        <f t="shared" si="35"/>
        <v>8</v>
      </c>
      <c r="T83" s="4">
        <f t="shared" si="35"/>
        <v>8</v>
      </c>
      <c r="U83" s="4">
        <f t="shared" si="35"/>
        <v>8</v>
      </c>
      <c r="V83" s="4">
        <f t="shared" si="35"/>
        <v>8</v>
      </c>
      <c r="W83" s="4">
        <f t="shared" si="35"/>
        <v>8</v>
      </c>
      <c r="X83" s="4">
        <f t="shared" si="35"/>
        <v>8</v>
      </c>
      <c r="Y83" s="4">
        <f t="shared" si="35"/>
        <v>8</v>
      </c>
      <c r="Z83" s="4">
        <f t="shared" si="35"/>
        <v>8</v>
      </c>
      <c r="AA83" s="4">
        <f t="shared" si="35"/>
        <v>8</v>
      </c>
      <c r="AB83" s="4">
        <f t="shared" si="35"/>
        <v>8</v>
      </c>
      <c r="AC83" s="4">
        <f t="shared" si="35"/>
        <v>8</v>
      </c>
      <c r="AD83" s="4">
        <f t="shared" si="35"/>
        <v>8</v>
      </c>
      <c r="AE83" s="4">
        <f t="shared" si="35"/>
        <v>8</v>
      </c>
      <c r="AF83" s="4">
        <f t="shared" si="35"/>
        <v>8</v>
      </c>
      <c r="AG83" s="4">
        <f t="shared" si="35"/>
        <v>8</v>
      </c>
      <c r="AH83" s="15"/>
    </row>
    <row r="84" spans="2:34">
      <c r="B84" s="14"/>
      <c r="C84" s="27" t="s">
        <v>44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15"/>
    </row>
    <row r="85" spans="2:34">
      <c r="B85" s="14"/>
      <c r="C85" s="27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15"/>
    </row>
    <row r="86" spans="2:34">
      <c r="B86" s="14"/>
      <c r="C86" s="27" t="s">
        <v>45</v>
      </c>
      <c r="D86" s="4">
        <f ca="1">D73-D70-D71-D72-D79-D83-D84</f>
        <v>0</v>
      </c>
      <c r="E86" s="4">
        <f t="shared" ref="E86:AG86" ca="1" si="36">E73-E70-E71-E72-E79-E83-E84</f>
        <v>0</v>
      </c>
      <c r="F86" s="4">
        <f t="shared" ca="1" si="36"/>
        <v>-80</v>
      </c>
      <c r="G86" s="4">
        <f t="shared" ca="1" si="36"/>
        <v>-108</v>
      </c>
      <c r="H86" s="4">
        <f t="shared" ca="1" si="36"/>
        <v>-138</v>
      </c>
      <c r="I86" s="4">
        <f t="shared" ca="1" si="36"/>
        <v>32</v>
      </c>
      <c r="J86" s="4">
        <f t="shared" ca="1" si="36"/>
        <v>22</v>
      </c>
      <c r="K86" s="4">
        <f t="shared" ca="1" si="36"/>
        <v>22</v>
      </c>
      <c r="L86" s="4">
        <f t="shared" ca="1" si="36"/>
        <v>22</v>
      </c>
      <c r="M86" s="4">
        <f t="shared" ca="1" si="36"/>
        <v>22</v>
      </c>
      <c r="N86" s="4">
        <f t="shared" ca="1" si="36"/>
        <v>22</v>
      </c>
      <c r="O86" s="4">
        <f t="shared" ca="1" si="36"/>
        <v>22</v>
      </c>
      <c r="P86" s="4">
        <f t="shared" ca="1" si="36"/>
        <v>22</v>
      </c>
      <c r="Q86" s="4">
        <f t="shared" ca="1" si="36"/>
        <v>22</v>
      </c>
      <c r="R86" s="4">
        <f t="shared" ca="1" si="36"/>
        <v>22</v>
      </c>
      <c r="S86" s="4">
        <f t="shared" ca="1" si="36"/>
        <v>22</v>
      </c>
      <c r="T86" s="4">
        <f t="shared" ca="1" si="36"/>
        <v>22</v>
      </c>
      <c r="U86" s="4">
        <f t="shared" ca="1" si="36"/>
        <v>22</v>
      </c>
      <c r="V86" s="4">
        <f t="shared" ca="1" si="36"/>
        <v>22</v>
      </c>
      <c r="W86" s="4">
        <f t="shared" ca="1" si="36"/>
        <v>22</v>
      </c>
      <c r="X86" s="4">
        <f t="shared" ca="1" si="36"/>
        <v>22</v>
      </c>
      <c r="Y86" s="4">
        <f t="shared" ca="1" si="36"/>
        <v>22</v>
      </c>
      <c r="Z86" s="4">
        <f t="shared" ca="1" si="36"/>
        <v>22</v>
      </c>
      <c r="AA86" s="4">
        <f t="shared" ca="1" si="36"/>
        <v>22</v>
      </c>
      <c r="AB86" s="4">
        <f t="shared" ca="1" si="36"/>
        <v>22</v>
      </c>
      <c r="AC86" s="4">
        <f t="shared" ca="1" si="36"/>
        <v>22</v>
      </c>
      <c r="AD86" s="4">
        <f t="shared" ca="1" si="36"/>
        <v>22</v>
      </c>
      <c r="AE86" s="4">
        <f t="shared" ca="1" si="36"/>
        <v>22</v>
      </c>
      <c r="AF86" s="4">
        <f t="shared" ca="1" si="36"/>
        <v>22</v>
      </c>
      <c r="AG86" s="4">
        <f t="shared" ca="1" si="36"/>
        <v>22</v>
      </c>
      <c r="AH86" s="15"/>
    </row>
    <row r="87" spans="2:34">
      <c r="B87" s="14"/>
      <c r="C87" s="28" t="s">
        <v>46</v>
      </c>
      <c r="D87" s="9">
        <f ca="1">SUM($D86:D86)</f>
        <v>0</v>
      </c>
      <c r="E87" s="9">
        <f ca="1">SUM($D86:E86)</f>
        <v>0</v>
      </c>
      <c r="F87" s="9">
        <f ca="1">SUM($D86:F86)</f>
        <v>-80</v>
      </c>
      <c r="G87" s="9">
        <f ca="1">SUM($D86:G86)</f>
        <v>-188</v>
      </c>
      <c r="H87" s="9">
        <f ca="1">SUM($D86:H86)</f>
        <v>-326</v>
      </c>
      <c r="I87" s="9">
        <f ca="1">SUM($D86:I86)</f>
        <v>-294</v>
      </c>
      <c r="J87" s="9">
        <f ca="1">SUM($D86:J86)</f>
        <v>-272</v>
      </c>
      <c r="K87" s="9">
        <f ca="1">SUM($D86:K86)</f>
        <v>-250</v>
      </c>
      <c r="L87" s="9">
        <f ca="1">SUM($D86:L86)</f>
        <v>-228</v>
      </c>
      <c r="M87" s="9">
        <f ca="1">SUM($D86:M86)</f>
        <v>-206</v>
      </c>
      <c r="N87" s="9">
        <f ca="1">SUM($D86:N86)</f>
        <v>-184</v>
      </c>
      <c r="O87" s="9">
        <f ca="1">SUM($D86:O86)</f>
        <v>-162</v>
      </c>
      <c r="P87" s="9">
        <f ca="1">SUM($D86:P86)</f>
        <v>-140</v>
      </c>
      <c r="Q87" s="9">
        <f ca="1">SUM($D86:Q86)</f>
        <v>-118</v>
      </c>
      <c r="R87" s="9">
        <f ca="1">SUM($D86:R86)</f>
        <v>-96</v>
      </c>
      <c r="S87" s="9">
        <f ca="1">SUM($D86:S86)</f>
        <v>-74</v>
      </c>
      <c r="T87" s="9">
        <f ca="1">SUM($D86:T86)</f>
        <v>-52</v>
      </c>
      <c r="U87" s="9">
        <f ca="1">SUM($D86:U86)</f>
        <v>-30</v>
      </c>
      <c r="V87" s="9">
        <f ca="1">SUM($D86:V86)</f>
        <v>-8</v>
      </c>
      <c r="W87" s="9">
        <f ca="1">SUM($D86:W86)</f>
        <v>14</v>
      </c>
      <c r="X87" s="9">
        <f ca="1">SUM($D86:X86)</f>
        <v>36</v>
      </c>
      <c r="Y87" s="9">
        <f ca="1">SUM($D86:Y86)</f>
        <v>58</v>
      </c>
      <c r="Z87" s="9">
        <f ca="1">SUM($D86:Z86)</f>
        <v>80</v>
      </c>
      <c r="AA87" s="9">
        <f ca="1">SUM($D86:AA86)</f>
        <v>102</v>
      </c>
      <c r="AB87" s="9">
        <f ca="1">SUM($D86:AB86)</f>
        <v>124</v>
      </c>
      <c r="AC87" s="9">
        <f ca="1">SUM($D86:AC86)</f>
        <v>146</v>
      </c>
      <c r="AD87" s="9">
        <f ca="1">SUM($D86:AD86)</f>
        <v>168</v>
      </c>
      <c r="AE87" s="9">
        <f ca="1">SUM($D86:AE86)</f>
        <v>190</v>
      </c>
      <c r="AF87" s="9">
        <f ca="1">SUM($D86:AF86)</f>
        <v>212</v>
      </c>
      <c r="AG87" s="9">
        <f ca="1">SUM($D86:AG86)</f>
        <v>234</v>
      </c>
      <c r="AH87" s="15"/>
    </row>
    <row r="88" spans="2:34">
      <c r="B88" s="14"/>
      <c r="C88" s="8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15"/>
    </row>
    <row r="89" spans="2:34">
      <c r="B89" s="14"/>
      <c r="C89" s="8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15"/>
    </row>
    <row r="90" spans="2:34" ht="18">
      <c r="B90" s="14"/>
      <c r="C90" s="25" t="s">
        <v>47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15"/>
    </row>
    <row r="91" spans="2:34">
      <c r="B91" s="14"/>
      <c r="C91" s="26" t="s">
        <v>48</v>
      </c>
      <c r="D91" s="7">
        <f ca="1">D92</f>
        <v>0</v>
      </c>
      <c r="E91" s="7">
        <f ca="1">E92-D92</f>
        <v>0</v>
      </c>
      <c r="F91" s="7">
        <f t="shared" ref="F91:AG91" ca="1" si="37">F92-E92</f>
        <v>0</v>
      </c>
      <c r="G91" s="7">
        <f t="shared" ca="1" si="37"/>
        <v>180</v>
      </c>
      <c r="H91" s="7">
        <f t="shared" ca="1" si="37"/>
        <v>0</v>
      </c>
      <c r="I91" s="7">
        <f t="shared" ca="1" si="37"/>
        <v>-180</v>
      </c>
      <c r="J91" s="7">
        <f t="shared" ca="1" si="37"/>
        <v>0</v>
      </c>
      <c r="K91" s="7">
        <f t="shared" ca="1" si="37"/>
        <v>0</v>
      </c>
      <c r="L91" s="7">
        <f t="shared" ca="1" si="37"/>
        <v>0</v>
      </c>
      <c r="M91" s="7">
        <f t="shared" ca="1" si="37"/>
        <v>0</v>
      </c>
      <c r="N91" s="7">
        <f t="shared" ca="1" si="37"/>
        <v>0</v>
      </c>
      <c r="O91" s="7">
        <f t="shared" ca="1" si="37"/>
        <v>0</v>
      </c>
      <c r="P91" s="7">
        <f t="shared" ca="1" si="37"/>
        <v>0</v>
      </c>
      <c r="Q91" s="7">
        <f t="shared" ca="1" si="37"/>
        <v>0</v>
      </c>
      <c r="R91" s="7">
        <f t="shared" ca="1" si="37"/>
        <v>0</v>
      </c>
      <c r="S91" s="7">
        <f t="shared" ca="1" si="37"/>
        <v>0</v>
      </c>
      <c r="T91" s="7">
        <f t="shared" ca="1" si="37"/>
        <v>0</v>
      </c>
      <c r="U91" s="7">
        <f t="shared" ca="1" si="37"/>
        <v>0</v>
      </c>
      <c r="V91" s="7">
        <f t="shared" ca="1" si="37"/>
        <v>0</v>
      </c>
      <c r="W91" s="7">
        <f t="shared" ca="1" si="37"/>
        <v>0</v>
      </c>
      <c r="X91" s="7">
        <f t="shared" ca="1" si="37"/>
        <v>0</v>
      </c>
      <c r="Y91" s="7">
        <f t="shared" ca="1" si="37"/>
        <v>0</v>
      </c>
      <c r="Z91" s="7">
        <f t="shared" ca="1" si="37"/>
        <v>0</v>
      </c>
      <c r="AA91" s="7">
        <f t="shared" ca="1" si="37"/>
        <v>0</v>
      </c>
      <c r="AB91" s="7">
        <f t="shared" ca="1" si="37"/>
        <v>0</v>
      </c>
      <c r="AC91" s="7">
        <f t="shared" ca="1" si="37"/>
        <v>0</v>
      </c>
      <c r="AD91" s="7">
        <f t="shared" ca="1" si="37"/>
        <v>0</v>
      </c>
      <c r="AE91" s="7">
        <f t="shared" ca="1" si="37"/>
        <v>0</v>
      </c>
      <c r="AF91" s="7">
        <f t="shared" ca="1" si="37"/>
        <v>0</v>
      </c>
      <c r="AG91" s="7">
        <f t="shared" ca="1" si="37"/>
        <v>0</v>
      </c>
      <c r="AH91" s="15"/>
    </row>
    <row r="92" spans="2:34">
      <c r="B92" s="14"/>
      <c r="C92" s="27" t="s">
        <v>49</v>
      </c>
      <c r="D92" s="4">
        <f t="shared" ref="D92:AG92" ca="1" si="38">D49*(1+taux_TVA)-D73</f>
        <v>0</v>
      </c>
      <c r="E92" s="4">
        <f t="shared" ca="1" si="38"/>
        <v>0</v>
      </c>
      <c r="F92" s="4">
        <f t="shared" ca="1" si="38"/>
        <v>0</v>
      </c>
      <c r="G92" s="4">
        <f t="shared" ca="1" si="38"/>
        <v>180</v>
      </c>
      <c r="H92" s="4">
        <f t="shared" ca="1" si="38"/>
        <v>180</v>
      </c>
      <c r="I92" s="4">
        <f t="shared" ca="1" si="38"/>
        <v>0</v>
      </c>
      <c r="J92" s="4">
        <f t="shared" ca="1" si="38"/>
        <v>0</v>
      </c>
      <c r="K92" s="4">
        <f t="shared" ca="1" si="38"/>
        <v>0</v>
      </c>
      <c r="L92" s="4">
        <f t="shared" ca="1" si="38"/>
        <v>0</v>
      </c>
      <c r="M92" s="4">
        <f t="shared" ca="1" si="38"/>
        <v>0</v>
      </c>
      <c r="N92" s="4">
        <f t="shared" ca="1" si="38"/>
        <v>0</v>
      </c>
      <c r="O92" s="4">
        <f t="shared" ca="1" si="38"/>
        <v>0</v>
      </c>
      <c r="P92" s="4">
        <f t="shared" ca="1" si="38"/>
        <v>0</v>
      </c>
      <c r="Q92" s="4">
        <f t="shared" ca="1" si="38"/>
        <v>0</v>
      </c>
      <c r="R92" s="4">
        <f t="shared" ca="1" si="38"/>
        <v>0</v>
      </c>
      <c r="S92" s="4">
        <f t="shared" ca="1" si="38"/>
        <v>0</v>
      </c>
      <c r="T92" s="4">
        <f t="shared" ca="1" si="38"/>
        <v>0</v>
      </c>
      <c r="U92" s="4">
        <f t="shared" ca="1" si="38"/>
        <v>0</v>
      </c>
      <c r="V92" s="4">
        <f t="shared" ca="1" si="38"/>
        <v>0</v>
      </c>
      <c r="W92" s="4">
        <f t="shared" ca="1" si="38"/>
        <v>0</v>
      </c>
      <c r="X92" s="4">
        <f t="shared" ca="1" si="38"/>
        <v>0</v>
      </c>
      <c r="Y92" s="4">
        <f t="shared" ca="1" si="38"/>
        <v>0</v>
      </c>
      <c r="Z92" s="4">
        <f t="shared" ca="1" si="38"/>
        <v>0</v>
      </c>
      <c r="AA92" s="4">
        <f t="shared" ca="1" si="38"/>
        <v>0</v>
      </c>
      <c r="AB92" s="4">
        <f t="shared" ca="1" si="38"/>
        <v>0</v>
      </c>
      <c r="AC92" s="4">
        <f t="shared" ca="1" si="38"/>
        <v>0</v>
      </c>
      <c r="AD92" s="4">
        <f t="shared" ca="1" si="38"/>
        <v>0</v>
      </c>
      <c r="AE92" s="4">
        <f t="shared" ca="1" si="38"/>
        <v>0</v>
      </c>
      <c r="AF92" s="4">
        <f t="shared" ca="1" si="38"/>
        <v>0</v>
      </c>
      <c r="AG92" s="4">
        <f t="shared" ca="1" si="38"/>
        <v>0</v>
      </c>
      <c r="AH92" s="15"/>
    </row>
    <row r="93" spans="2:34">
      <c r="B93" s="14"/>
      <c r="C93" s="27" t="s">
        <v>50</v>
      </c>
      <c r="D93" s="4">
        <f>D53</f>
        <v>50</v>
      </c>
      <c r="E93" s="4">
        <f t="shared" ref="E93:AG93" si="39">E53</f>
        <v>75</v>
      </c>
      <c r="F93" s="4">
        <f t="shared" si="39"/>
        <v>75</v>
      </c>
      <c r="G93" s="4">
        <f t="shared" si="39"/>
        <v>75</v>
      </c>
      <c r="H93" s="4">
        <f t="shared" si="39"/>
        <v>75</v>
      </c>
      <c r="I93" s="4">
        <f t="shared" si="39"/>
        <v>75</v>
      </c>
      <c r="J93" s="4">
        <f t="shared" si="39"/>
        <v>75</v>
      </c>
      <c r="K93" s="4">
        <f t="shared" si="39"/>
        <v>75</v>
      </c>
      <c r="L93" s="4">
        <f t="shared" si="39"/>
        <v>75</v>
      </c>
      <c r="M93" s="4">
        <f t="shared" si="39"/>
        <v>75</v>
      </c>
      <c r="N93" s="4">
        <f t="shared" si="39"/>
        <v>75</v>
      </c>
      <c r="O93" s="4">
        <f t="shared" si="39"/>
        <v>75</v>
      </c>
      <c r="P93" s="4">
        <f t="shared" si="39"/>
        <v>75</v>
      </c>
      <c r="Q93" s="4">
        <f t="shared" si="39"/>
        <v>75</v>
      </c>
      <c r="R93" s="4">
        <f t="shared" si="39"/>
        <v>75</v>
      </c>
      <c r="S93" s="4">
        <f t="shared" si="39"/>
        <v>75</v>
      </c>
      <c r="T93" s="4">
        <f t="shared" si="39"/>
        <v>75</v>
      </c>
      <c r="U93" s="4">
        <f t="shared" si="39"/>
        <v>75</v>
      </c>
      <c r="V93" s="4">
        <f t="shared" si="39"/>
        <v>75</v>
      </c>
      <c r="W93" s="4">
        <f t="shared" si="39"/>
        <v>75</v>
      </c>
      <c r="X93" s="4">
        <f t="shared" si="39"/>
        <v>75</v>
      </c>
      <c r="Y93" s="4">
        <f t="shared" si="39"/>
        <v>75</v>
      </c>
      <c r="Z93" s="4">
        <f t="shared" si="39"/>
        <v>75</v>
      </c>
      <c r="AA93" s="4">
        <f t="shared" si="39"/>
        <v>75</v>
      </c>
      <c r="AB93" s="4">
        <f t="shared" si="39"/>
        <v>75</v>
      </c>
      <c r="AC93" s="4">
        <f t="shared" si="39"/>
        <v>75</v>
      </c>
      <c r="AD93" s="4">
        <f t="shared" si="39"/>
        <v>75</v>
      </c>
      <c r="AE93" s="4">
        <f t="shared" si="39"/>
        <v>75</v>
      </c>
      <c r="AF93" s="4">
        <f t="shared" si="39"/>
        <v>75</v>
      </c>
      <c r="AG93" s="4">
        <f t="shared" si="39"/>
        <v>75</v>
      </c>
      <c r="AH93" s="15"/>
    </row>
    <row r="94" spans="2:34">
      <c r="B94" s="14"/>
      <c r="C94" s="27" t="s">
        <v>22</v>
      </c>
      <c r="D94" s="4">
        <f>D59</f>
        <v>0</v>
      </c>
      <c r="E94" s="4">
        <f t="shared" ref="E94:AG94" si="40">E59</f>
        <v>45</v>
      </c>
      <c r="F94" s="4">
        <f t="shared" si="40"/>
        <v>135</v>
      </c>
      <c r="G94" s="4">
        <f t="shared" si="40"/>
        <v>135</v>
      </c>
      <c r="H94" s="4">
        <f t="shared" si="40"/>
        <v>135</v>
      </c>
      <c r="I94" s="4">
        <f t="shared" si="40"/>
        <v>135</v>
      </c>
      <c r="J94" s="4">
        <f t="shared" si="40"/>
        <v>135</v>
      </c>
      <c r="K94" s="4">
        <f t="shared" si="40"/>
        <v>135</v>
      </c>
      <c r="L94" s="4">
        <f t="shared" si="40"/>
        <v>135</v>
      </c>
      <c r="M94" s="4">
        <f t="shared" si="40"/>
        <v>135</v>
      </c>
      <c r="N94" s="4">
        <f t="shared" si="40"/>
        <v>135</v>
      </c>
      <c r="O94" s="4">
        <f t="shared" si="40"/>
        <v>135</v>
      </c>
      <c r="P94" s="4">
        <f t="shared" si="40"/>
        <v>135</v>
      </c>
      <c r="Q94" s="4">
        <f t="shared" si="40"/>
        <v>135</v>
      </c>
      <c r="R94" s="4">
        <f t="shared" si="40"/>
        <v>135</v>
      </c>
      <c r="S94" s="4">
        <f t="shared" si="40"/>
        <v>135</v>
      </c>
      <c r="T94" s="4">
        <f t="shared" si="40"/>
        <v>135</v>
      </c>
      <c r="U94" s="4">
        <f t="shared" si="40"/>
        <v>135</v>
      </c>
      <c r="V94" s="4">
        <f t="shared" si="40"/>
        <v>135</v>
      </c>
      <c r="W94" s="4">
        <f t="shared" si="40"/>
        <v>135</v>
      </c>
      <c r="X94" s="4">
        <f t="shared" si="40"/>
        <v>135</v>
      </c>
      <c r="Y94" s="4">
        <f t="shared" si="40"/>
        <v>135</v>
      </c>
      <c r="Z94" s="4">
        <f t="shared" si="40"/>
        <v>135</v>
      </c>
      <c r="AA94" s="4">
        <f t="shared" si="40"/>
        <v>135</v>
      </c>
      <c r="AB94" s="4">
        <f t="shared" si="40"/>
        <v>135</v>
      </c>
      <c r="AC94" s="4">
        <f t="shared" si="40"/>
        <v>135</v>
      </c>
      <c r="AD94" s="4">
        <f t="shared" si="40"/>
        <v>135</v>
      </c>
      <c r="AE94" s="4">
        <f t="shared" si="40"/>
        <v>135</v>
      </c>
      <c r="AF94" s="4">
        <f t="shared" si="40"/>
        <v>135</v>
      </c>
      <c r="AG94" s="4">
        <f t="shared" si="40"/>
        <v>135</v>
      </c>
      <c r="AH94" s="15"/>
    </row>
    <row r="95" spans="2:34">
      <c r="B95" s="14"/>
      <c r="C95" s="27" t="s">
        <v>51</v>
      </c>
      <c r="D95" s="4">
        <f ca="1">D96</f>
        <v>60</v>
      </c>
      <c r="E95" s="4">
        <f ca="1">E96-D96</f>
        <v>0</v>
      </c>
      <c r="F95" s="4">
        <f t="shared" ref="F95:AG95" ca="1" si="41">F96-E96</f>
        <v>-60</v>
      </c>
      <c r="G95" s="4">
        <f t="shared" ca="1" si="41"/>
        <v>0</v>
      </c>
      <c r="H95" s="4">
        <f t="shared" ca="1" si="41"/>
        <v>0</v>
      </c>
      <c r="I95" s="4">
        <f t="shared" ca="1" si="41"/>
        <v>0</v>
      </c>
      <c r="J95" s="4">
        <f t="shared" ca="1" si="41"/>
        <v>0</v>
      </c>
      <c r="K95" s="4">
        <f t="shared" ca="1" si="41"/>
        <v>0</v>
      </c>
      <c r="L95" s="4">
        <f t="shared" ca="1" si="41"/>
        <v>0</v>
      </c>
      <c r="M95" s="4">
        <f t="shared" ca="1" si="41"/>
        <v>0</v>
      </c>
      <c r="N95" s="4">
        <f t="shared" ca="1" si="41"/>
        <v>0</v>
      </c>
      <c r="O95" s="4">
        <f t="shared" ca="1" si="41"/>
        <v>0</v>
      </c>
      <c r="P95" s="4">
        <f t="shared" ca="1" si="41"/>
        <v>0</v>
      </c>
      <c r="Q95" s="4">
        <f t="shared" ca="1" si="41"/>
        <v>0</v>
      </c>
      <c r="R95" s="4">
        <f t="shared" ca="1" si="41"/>
        <v>0</v>
      </c>
      <c r="S95" s="4">
        <f t="shared" ca="1" si="41"/>
        <v>0</v>
      </c>
      <c r="T95" s="4">
        <f t="shared" ca="1" si="41"/>
        <v>0</v>
      </c>
      <c r="U95" s="4">
        <f t="shared" ca="1" si="41"/>
        <v>0</v>
      </c>
      <c r="V95" s="4">
        <f t="shared" ca="1" si="41"/>
        <v>0</v>
      </c>
      <c r="W95" s="4">
        <f t="shared" ca="1" si="41"/>
        <v>0</v>
      </c>
      <c r="X95" s="4">
        <f t="shared" ca="1" si="41"/>
        <v>0</v>
      </c>
      <c r="Y95" s="4">
        <f t="shared" ca="1" si="41"/>
        <v>0</v>
      </c>
      <c r="Z95" s="4">
        <f t="shared" ca="1" si="41"/>
        <v>0</v>
      </c>
      <c r="AA95" s="4">
        <f t="shared" ca="1" si="41"/>
        <v>0</v>
      </c>
      <c r="AB95" s="4">
        <f t="shared" ca="1" si="41"/>
        <v>0</v>
      </c>
      <c r="AC95" s="4">
        <f t="shared" ca="1" si="41"/>
        <v>0</v>
      </c>
      <c r="AD95" s="4">
        <f t="shared" ca="1" si="41"/>
        <v>0</v>
      </c>
      <c r="AE95" s="4">
        <f t="shared" ca="1" si="41"/>
        <v>0</v>
      </c>
      <c r="AF95" s="4">
        <f t="shared" ca="1" si="41"/>
        <v>0</v>
      </c>
      <c r="AG95" s="4">
        <f t="shared" ca="1" si="41"/>
        <v>0</v>
      </c>
      <c r="AH95" s="15"/>
    </row>
    <row r="96" spans="2:34">
      <c r="B96" s="14"/>
      <c r="C96" s="27" t="s">
        <v>52</v>
      </c>
      <c r="D96" s="4">
        <f t="shared" ref="D96:AG96" ca="1" si="42">D46*(1+taux_TVA)-D70</f>
        <v>60</v>
      </c>
      <c r="E96" s="4">
        <f t="shared" ca="1" si="42"/>
        <v>60</v>
      </c>
      <c r="F96" s="4">
        <f t="shared" ca="1" si="42"/>
        <v>0</v>
      </c>
      <c r="G96" s="4">
        <f t="shared" ca="1" si="42"/>
        <v>0</v>
      </c>
      <c r="H96" s="4">
        <f t="shared" ca="1" si="42"/>
        <v>0</v>
      </c>
      <c r="I96" s="4">
        <f t="shared" ca="1" si="42"/>
        <v>0</v>
      </c>
      <c r="J96" s="4">
        <f t="shared" ca="1" si="42"/>
        <v>0</v>
      </c>
      <c r="K96" s="4">
        <f t="shared" ca="1" si="42"/>
        <v>0</v>
      </c>
      <c r="L96" s="4">
        <f t="shared" ca="1" si="42"/>
        <v>0</v>
      </c>
      <c r="M96" s="4">
        <f t="shared" ca="1" si="42"/>
        <v>0</v>
      </c>
      <c r="N96" s="4">
        <f t="shared" ca="1" si="42"/>
        <v>0</v>
      </c>
      <c r="O96" s="4">
        <f t="shared" ca="1" si="42"/>
        <v>0</v>
      </c>
      <c r="P96" s="4">
        <f t="shared" ca="1" si="42"/>
        <v>0</v>
      </c>
      <c r="Q96" s="4">
        <f t="shared" ca="1" si="42"/>
        <v>0</v>
      </c>
      <c r="R96" s="4">
        <f t="shared" ca="1" si="42"/>
        <v>0</v>
      </c>
      <c r="S96" s="4">
        <f t="shared" ca="1" si="42"/>
        <v>0</v>
      </c>
      <c r="T96" s="4">
        <f t="shared" ca="1" si="42"/>
        <v>0</v>
      </c>
      <c r="U96" s="4">
        <f t="shared" ca="1" si="42"/>
        <v>0</v>
      </c>
      <c r="V96" s="4">
        <f t="shared" ca="1" si="42"/>
        <v>0</v>
      </c>
      <c r="W96" s="4">
        <f t="shared" ca="1" si="42"/>
        <v>0</v>
      </c>
      <c r="X96" s="4">
        <f t="shared" ca="1" si="42"/>
        <v>0</v>
      </c>
      <c r="Y96" s="4">
        <f t="shared" ca="1" si="42"/>
        <v>0</v>
      </c>
      <c r="Z96" s="4">
        <f t="shared" ca="1" si="42"/>
        <v>0</v>
      </c>
      <c r="AA96" s="4">
        <f t="shared" ca="1" si="42"/>
        <v>0</v>
      </c>
      <c r="AB96" s="4">
        <f t="shared" ca="1" si="42"/>
        <v>0</v>
      </c>
      <c r="AC96" s="4">
        <f t="shared" ca="1" si="42"/>
        <v>0</v>
      </c>
      <c r="AD96" s="4">
        <f t="shared" ca="1" si="42"/>
        <v>0</v>
      </c>
      <c r="AE96" s="4">
        <f t="shared" ca="1" si="42"/>
        <v>0</v>
      </c>
      <c r="AF96" s="4">
        <f t="shared" ca="1" si="42"/>
        <v>0</v>
      </c>
      <c r="AG96" s="4">
        <f t="shared" ca="1" si="42"/>
        <v>0</v>
      </c>
      <c r="AH96" s="15"/>
    </row>
    <row r="97" spans="2:35">
      <c r="B97" s="14"/>
      <c r="C97" s="27" t="s">
        <v>53</v>
      </c>
      <c r="D97" s="4">
        <f>D98</f>
        <v>0</v>
      </c>
      <c r="E97" s="4">
        <f>E98-D98</f>
        <v>0</v>
      </c>
      <c r="F97" s="4">
        <f t="shared" ref="F97:AG97" si="43">F98-E98</f>
        <v>0</v>
      </c>
      <c r="G97" s="4">
        <f t="shared" si="43"/>
        <v>20</v>
      </c>
      <c r="H97" s="4">
        <f t="shared" si="43"/>
        <v>0</v>
      </c>
      <c r="I97" s="4">
        <f t="shared" si="43"/>
        <v>-10</v>
      </c>
      <c r="J97" s="4">
        <f t="shared" si="43"/>
        <v>-10</v>
      </c>
      <c r="K97" s="4">
        <f t="shared" si="43"/>
        <v>0</v>
      </c>
      <c r="L97" s="4">
        <f t="shared" si="43"/>
        <v>0</v>
      </c>
      <c r="M97" s="4">
        <f t="shared" si="43"/>
        <v>0</v>
      </c>
      <c r="N97" s="4">
        <f t="shared" si="43"/>
        <v>0</v>
      </c>
      <c r="O97" s="4">
        <f t="shared" si="43"/>
        <v>0</v>
      </c>
      <c r="P97" s="4">
        <f t="shared" si="43"/>
        <v>0</v>
      </c>
      <c r="Q97" s="4">
        <f t="shared" si="43"/>
        <v>0</v>
      </c>
      <c r="R97" s="4">
        <f t="shared" si="43"/>
        <v>0</v>
      </c>
      <c r="S97" s="4">
        <f t="shared" si="43"/>
        <v>0</v>
      </c>
      <c r="T97" s="4">
        <f t="shared" si="43"/>
        <v>0</v>
      </c>
      <c r="U97" s="4">
        <f t="shared" si="43"/>
        <v>0</v>
      </c>
      <c r="V97" s="4">
        <f t="shared" si="43"/>
        <v>0</v>
      </c>
      <c r="W97" s="4">
        <f t="shared" si="43"/>
        <v>0</v>
      </c>
      <c r="X97" s="4">
        <f t="shared" si="43"/>
        <v>0</v>
      </c>
      <c r="Y97" s="4">
        <f t="shared" si="43"/>
        <v>0</v>
      </c>
      <c r="Z97" s="4">
        <f t="shared" si="43"/>
        <v>0</v>
      </c>
      <c r="AA97" s="4">
        <f t="shared" si="43"/>
        <v>0</v>
      </c>
      <c r="AB97" s="4">
        <f t="shared" si="43"/>
        <v>0</v>
      </c>
      <c r="AC97" s="4">
        <f t="shared" si="43"/>
        <v>0</v>
      </c>
      <c r="AD97" s="4">
        <f t="shared" si="43"/>
        <v>0</v>
      </c>
      <c r="AE97" s="4">
        <f t="shared" si="43"/>
        <v>0</v>
      </c>
      <c r="AF97" s="4">
        <f t="shared" si="43"/>
        <v>0</v>
      </c>
      <c r="AG97" s="4">
        <f t="shared" si="43"/>
        <v>0</v>
      </c>
      <c r="AH97" s="15"/>
    </row>
    <row r="98" spans="2:35">
      <c r="B98" s="14"/>
      <c r="C98" s="27" t="s">
        <v>54</v>
      </c>
      <c r="D98" s="4">
        <f>D81-D79</f>
        <v>0</v>
      </c>
      <c r="E98" s="4">
        <f t="shared" ref="E98:AG98" si="44">E81-E79</f>
        <v>0</v>
      </c>
      <c r="F98" s="4">
        <f t="shared" si="44"/>
        <v>0</v>
      </c>
      <c r="G98" s="4">
        <f t="shared" si="44"/>
        <v>20</v>
      </c>
      <c r="H98" s="4">
        <f t="shared" si="44"/>
        <v>20</v>
      </c>
      <c r="I98" s="4">
        <f t="shared" si="44"/>
        <v>10</v>
      </c>
      <c r="J98" s="4">
        <f t="shared" si="44"/>
        <v>0</v>
      </c>
      <c r="K98" s="4">
        <f t="shared" si="44"/>
        <v>0</v>
      </c>
      <c r="L98" s="4">
        <f t="shared" si="44"/>
        <v>0</v>
      </c>
      <c r="M98" s="4">
        <f t="shared" si="44"/>
        <v>0</v>
      </c>
      <c r="N98" s="4">
        <f t="shared" si="44"/>
        <v>0</v>
      </c>
      <c r="O98" s="4">
        <f t="shared" si="44"/>
        <v>0</v>
      </c>
      <c r="P98" s="4">
        <f t="shared" si="44"/>
        <v>0</v>
      </c>
      <c r="Q98" s="4">
        <f t="shared" si="44"/>
        <v>0</v>
      </c>
      <c r="R98" s="4">
        <f t="shared" si="44"/>
        <v>0</v>
      </c>
      <c r="S98" s="4">
        <f t="shared" si="44"/>
        <v>0</v>
      </c>
      <c r="T98" s="4">
        <f t="shared" si="44"/>
        <v>0</v>
      </c>
      <c r="U98" s="4">
        <f t="shared" si="44"/>
        <v>0</v>
      </c>
      <c r="V98" s="4">
        <f t="shared" si="44"/>
        <v>0</v>
      </c>
      <c r="W98" s="4">
        <f t="shared" si="44"/>
        <v>0</v>
      </c>
      <c r="X98" s="4">
        <f t="shared" si="44"/>
        <v>0</v>
      </c>
      <c r="Y98" s="4">
        <f t="shared" si="44"/>
        <v>0</v>
      </c>
      <c r="Z98" s="4">
        <f t="shared" si="44"/>
        <v>0</v>
      </c>
      <c r="AA98" s="4">
        <f t="shared" si="44"/>
        <v>0</v>
      </c>
      <c r="AB98" s="4">
        <f t="shared" si="44"/>
        <v>0</v>
      </c>
      <c r="AC98" s="4">
        <f t="shared" si="44"/>
        <v>0</v>
      </c>
      <c r="AD98" s="4">
        <f t="shared" si="44"/>
        <v>0</v>
      </c>
      <c r="AE98" s="4">
        <f t="shared" si="44"/>
        <v>0</v>
      </c>
      <c r="AF98" s="4">
        <f t="shared" si="44"/>
        <v>0</v>
      </c>
      <c r="AG98" s="4">
        <f t="shared" si="44"/>
        <v>0</v>
      </c>
      <c r="AH98" s="15"/>
    </row>
    <row r="99" spans="2:35">
      <c r="B99" s="14"/>
      <c r="C99" s="27" t="s">
        <v>55</v>
      </c>
      <c r="D99" s="4">
        <f ca="1">D100</f>
        <v>0</v>
      </c>
      <c r="E99" s="4">
        <f ca="1">E100-D100</f>
        <v>0</v>
      </c>
      <c r="F99" s="4">
        <f t="shared" ref="F99:AG99" ca="1" si="45">F100-E100</f>
        <v>0</v>
      </c>
      <c r="G99" s="4">
        <f t="shared" ca="1" si="45"/>
        <v>30</v>
      </c>
      <c r="H99" s="4">
        <f t="shared" ca="1" si="45"/>
        <v>-30</v>
      </c>
      <c r="I99" s="4">
        <f t="shared" ca="1" si="45"/>
        <v>0</v>
      </c>
      <c r="J99" s="4">
        <f t="shared" ca="1" si="45"/>
        <v>0</v>
      </c>
      <c r="K99" s="4">
        <f t="shared" ca="1" si="45"/>
        <v>0</v>
      </c>
      <c r="L99" s="4">
        <f t="shared" ca="1" si="45"/>
        <v>0</v>
      </c>
      <c r="M99" s="4">
        <f t="shared" ca="1" si="45"/>
        <v>0</v>
      </c>
      <c r="N99" s="4">
        <f t="shared" ca="1" si="45"/>
        <v>0</v>
      </c>
      <c r="O99" s="4">
        <f t="shared" ca="1" si="45"/>
        <v>0</v>
      </c>
      <c r="P99" s="4">
        <f t="shared" ca="1" si="45"/>
        <v>0</v>
      </c>
      <c r="Q99" s="4">
        <f t="shared" ca="1" si="45"/>
        <v>0</v>
      </c>
      <c r="R99" s="4">
        <f t="shared" ca="1" si="45"/>
        <v>0</v>
      </c>
      <c r="S99" s="4">
        <f t="shared" ca="1" si="45"/>
        <v>0</v>
      </c>
      <c r="T99" s="4">
        <f t="shared" ca="1" si="45"/>
        <v>0</v>
      </c>
      <c r="U99" s="4">
        <f t="shared" ca="1" si="45"/>
        <v>0</v>
      </c>
      <c r="V99" s="4">
        <f t="shared" ca="1" si="45"/>
        <v>0</v>
      </c>
      <c r="W99" s="4">
        <f t="shared" ca="1" si="45"/>
        <v>0</v>
      </c>
      <c r="X99" s="4">
        <f t="shared" ca="1" si="45"/>
        <v>0</v>
      </c>
      <c r="Y99" s="4">
        <f t="shared" ca="1" si="45"/>
        <v>0</v>
      </c>
      <c r="Z99" s="4">
        <f t="shared" ca="1" si="45"/>
        <v>0</v>
      </c>
      <c r="AA99" s="4">
        <f t="shared" ca="1" si="45"/>
        <v>0</v>
      </c>
      <c r="AB99" s="4">
        <f t="shared" ca="1" si="45"/>
        <v>0</v>
      </c>
      <c r="AC99" s="4">
        <f t="shared" ca="1" si="45"/>
        <v>0</v>
      </c>
      <c r="AD99" s="4">
        <f t="shared" ca="1" si="45"/>
        <v>0</v>
      </c>
      <c r="AE99" s="4">
        <f t="shared" ca="1" si="45"/>
        <v>0</v>
      </c>
      <c r="AF99" s="4">
        <f t="shared" ca="1" si="45"/>
        <v>0</v>
      </c>
      <c r="AG99" s="4">
        <f t="shared" ca="1" si="45"/>
        <v>0</v>
      </c>
      <c r="AH99" s="15"/>
    </row>
    <row r="100" spans="2:35">
      <c r="B100" s="14"/>
      <c r="C100" s="27" t="s">
        <v>56</v>
      </c>
      <c r="D100" s="4">
        <f ca="1">D48-D72</f>
        <v>0</v>
      </c>
      <c r="E100" s="4">
        <f t="shared" ref="E100:AG100" ca="1" si="46">E48-E72</f>
        <v>0</v>
      </c>
      <c r="F100" s="4">
        <f t="shared" ca="1" si="46"/>
        <v>0</v>
      </c>
      <c r="G100" s="4">
        <f t="shared" ca="1" si="46"/>
        <v>30</v>
      </c>
      <c r="H100" s="4">
        <f t="shared" ca="1" si="46"/>
        <v>0</v>
      </c>
      <c r="I100" s="4">
        <f t="shared" ca="1" si="46"/>
        <v>0</v>
      </c>
      <c r="J100" s="4">
        <f t="shared" ca="1" si="46"/>
        <v>0</v>
      </c>
      <c r="K100" s="4">
        <f t="shared" ca="1" si="46"/>
        <v>0</v>
      </c>
      <c r="L100" s="4">
        <f t="shared" ca="1" si="46"/>
        <v>0</v>
      </c>
      <c r="M100" s="4">
        <f t="shared" ca="1" si="46"/>
        <v>0</v>
      </c>
      <c r="N100" s="4">
        <f t="shared" ca="1" si="46"/>
        <v>0</v>
      </c>
      <c r="O100" s="4">
        <f t="shared" ca="1" si="46"/>
        <v>0</v>
      </c>
      <c r="P100" s="4">
        <f t="shared" ca="1" si="46"/>
        <v>0</v>
      </c>
      <c r="Q100" s="4">
        <f t="shared" ca="1" si="46"/>
        <v>0</v>
      </c>
      <c r="R100" s="4">
        <f t="shared" ca="1" si="46"/>
        <v>0</v>
      </c>
      <c r="S100" s="4">
        <f t="shared" ca="1" si="46"/>
        <v>0</v>
      </c>
      <c r="T100" s="4">
        <f t="shared" ca="1" si="46"/>
        <v>0</v>
      </c>
      <c r="U100" s="4">
        <f t="shared" ca="1" si="46"/>
        <v>0</v>
      </c>
      <c r="V100" s="4">
        <f t="shared" ca="1" si="46"/>
        <v>0</v>
      </c>
      <c r="W100" s="4">
        <f t="shared" ca="1" si="46"/>
        <v>0</v>
      </c>
      <c r="X100" s="4">
        <f t="shared" ca="1" si="46"/>
        <v>0</v>
      </c>
      <c r="Y100" s="4">
        <f t="shared" ca="1" si="46"/>
        <v>0</v>
      </c>
      <c r="Z100" s="4">
        <f t="shared" ca="1" si="46"/>
        <v>0</v>
      </c>
      <c r="AA100" s="4">
        <f t="shared" ca="1" si="46"/>
        <v>0</v>
      </c>
      <c r="AB100" s="4">
        <f t="shared" ca="1" si="46"/>
        <v>0</v>
      </c>
      <c r="AC100" s="4">
        <f t="shared" ca="1" si="46"/>
        <v>0</v>
      </c>
      <c r="AD100" s="4">
        <f t="shared" ca="1" si="46"/>
        <v>0</v>
      </c>
      <c r="AE100" s="4">
        <f t="shared" ca="1" si="46"/>
        <v>0</v>
      </c>
      <c r="AF100" s="4">
        <f t="shared" ca="1" si="46"/>
        <v>0</v>
      </c>
      <c r="AG100" s="4">
        <f t="shared" ca="1" si="46"/>
        <v>0</v>
      </c>
      <c r="AH100" s="15"/>
    </row>
    <row r="101" spans="2:35">
      <c r="B101" s="14"/>
      <c r="C101" s="27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15"/>
    </row>
    <row r="102" spans="2:35">
      <c r="B102" s="14"/>
      <c r="C102" s="27" t="s">
        <v>57</v>
      </c>
      <c r="D102" s="4">
        <f ca="1">D52+D58+D91-D95-D97-D99</f>
        <v>-110</v>
      </c>
      <c r="E102" s="4">
        <f t="shared" ref="E102:AG102" ca="1" si="47">E52+E58+E91-E95-E97-E99</f>
        <v>20</v>
      </c>
      <c r="F102" s="4">
        <f t="shared" ca="1" si="47"/>
        <v>150</v>
      </c>
      <c r="G102" s="4">
        <f t="shared" ca="1" si="47"/>
        <v>130</v>
      </c>
      <c r="H102" s="4">
        <f t="shared" ca="1" si="47"/>
        <v>30</v>
      </c>
      <c r="I102" s="4">
        <f t="shared" ca="1" si="47"/>
        <v>-170</v>
      </c>
      <c r="J102" s="4">
        <f t="shared" ca="1" si="47"/>
        <v>10</v>
      </c>
      <c r="K102" s="4">
        <f t="shared" ca="1" si="47"/>
        <v>0</v>
      </c>
      <c r="L102" s="4">
        <f t="shared" ca="1" si="47"/>
        <v>0</v>
      </c>
      <c r="M102" s="4">
        <f t="shared" ca="1" si="47"/>
        <v>0</v>
      </c>
      <c r="N102" s="4">
        <f t="shared" ca="1" si="47"/>
        <v>0</v>
      </c>
      <c r="O102" s="4">
        <f t="shared" ca="1" si="47"/>
        <v>0</v>
      </c>
      <c r="P102" s="4">
        <f t="shared" ca="1" si="47"/>
        <v>0</v>
      </c>
      <c r="Q102" s="4">
        <f t="shared" ca="1" si="47"/>
        <v>0</v>
      </c>
      <c r="R102" s="4">
        <f t="shared" ca="1" si="47"/>
        <v>0</v>
      </c>
      <c r="S102" s="4">
        <f t="shared" ca="1" si="47"/>
        <v>0</v>
      </c>
      <c r="T102" s="4">
        <f t="shared" ca="1" si="47"/>
        <v>0</v>
      </c>
      <c r="U102" s="4">
        <f t="shared" ca="1" si="47"/>
        <v>0</v>
      </c>
      <c r="V102" s="4">
        <f t="shared" ca="1" si="47"/>
        <v>0</v>
      </c>
      <c r="W102" s="4">
        <f t="shared" ca="1" si="47"/>
        <v>0</v>
      </c>
      <c r="X102" s="4">
        <f t="shared" ca="1" si="47"/>
        <v>0</v>
      </c>
      <c r="Y102" s="4">
        <f t="shared" ca="1" si="47"/>
        <v>0</v>
      </c>
      <c r="Z102" s="4">
        <f t="shared" ca="1" si="47"/>
        <v>0</v>
      </c>
      <c r="AA102" s="4">
        <f t="shared" ca="1" si="47"/>
        <v>0</v>
      </c>
      <c r="AB102" s="4">
        <f t="shared" ca="1" si="47"/>
        <v>0</v>
      </c>
      <c r="AC102" s="4">
        <f t="shared" ca="1" si="47"/>
        <v>0</v>
      </c>
      <c r="AD102" s="4">
        <f t="shared" ca="1" si="47"/>
        <v>0</v>
      </c>
      <c r="AE102" s="4">
        <f t="shared" ca="1" si="47"/>
        <v>0</v>
      </c>
      <c r="AF102" s="4">
        <f t="shared" ca="1" si="47"/>
        <v>0</v>
      </c>
      <c r="AG102" s="4">
        <f t="shared" ca="1" si="47"/>
        <v>0</v>
      </c>
      <c r="AH102" s="15"/>
    </row>
    <row r="103" spans="2:35">
      <c r="B103" s="14"/>
      <c r="C103" s="28" t="s">
        <v>58</v>
      </c>
      <c r="D103" s="9">
        <f ca="1">SUM($D102:D102)</f>
        <v>-110</v>
      </c>
      <c r="E103" s="9">
        <f ca="1">SUM($D102:E102)</f>
        <v>-90</v>
      </c>
      <c r="F103" s="9">
        <f ca="1">SUM($D102:F102)</f>
        <v>60</v>
      </c>
      <c r="G103" s="9">
        <f ca="1">SUM($D102:G102)</f>
        <v>190</v>
      </c>
      <c r="H103" s="9">
        <f ca="1">SUM($D102:H102)</f>
        <v>220</v>
      </c>
      <c r="I103" s="9">
        <f ca="1">SUM($D102:I102)</f>
        <v>50</v>
      </c>
      <c r="J103" s="9">
        <f ca="1">SUM($D102:J102)</f>
        <v>60</v>
      </c>
      <c r="K103" s="9">
        <f ca="1">SUM($D102:K102)</f>
        <v>60</v>
      </c>
      <c r="L103" s="9">
        <f ca="1">SUM($D102:L102)</f>
        <v>60</v>
      </c>
      <c r="M103" s="9">
        <f ca="1">SUM($D102:M102)</f>
        <v>60</v>
      </c>
      <c r="N103" s="9">
        <f ca="1">SUM($D102:N102)</f>
        <v>60</v>
      </c>
      <c r="O103" s="9">
        <f ca="1">SUM($D102:O102)</f>
        <v>60</v>
      </c>
      <c r="P103" s="9">
        <f ca="1">SUM($D102:P102)</f>
        <v>60</v>
      </c>
      <c r="Q103" s="9">
        <f ca="1">SUM($D102:Q102)</f>
        <v>60</v>
      </c>
      <c r="R103" s="9">
        <f ca="1">SUM($D102:R102)</f>
        <v>60</v>
      </c>
      <c r="S103" s="9">
        <f ca="1">SUM($D102:S102)</f>
        <v>60</v>
      </c>
      <c r="T103" s="9">
        <f ca="1">SUM($D102:T102)</f>
        <v>60</v>
      </c>
      <c r="U103" s="9">
        <f ca="1">SUM($D102:U102)</f>
        <v>60</v>
      </c>
      <c r="V103" s="9">
        <f ca="1">SUM($D102:V102)</f>
        <v>60</v>
      </c>
      <c r="W103" s="9">
        <f ca="1">SUM($D102:W102)</f>
        <v>60</v>
      </c>
      <c r="X103" s="9">
        <f ca="1">SUM($D102:X102)</f>
        <v>60</v>
      </c>
      <c r="Y103" s="9">
        <f ca="1">SUM($D102:Y102)</f>
        <v>60</v>
      </c>
      <c r="Z103" s="9">
        <f ca="1">SUM($D102:Z102)</f>
        <v>60</v>
      </c>
      <c r="AA103" s="9">
        <f ca="1">SUM($D102:AA102)</f>
        <v>60</v>
      </c>
      <c r="AB103" s="9">
        <f ca="1">SUM($D102:AB102)</f>
        <v>60</v>
      </c>
      <c r="AC103" s="9">
        <f ca="1">SUM($D102:AC102)</f>
        <v>60</v>
      </c>
      <c r="AD103" s="9">
        <f ca="1">SUM($D102:AD102)</f>
        <v>60</v>
      </c>
      <c r="AE103" s="9">
        <f ca="1">SUM($D102:AE102)</f>
        <v>60</v>
      </c>
      <c r="AF103" s="9">
        <f ca="1">SUM($D102:AF102)</f>
        <v>60</v>
      </c>
      <c r="AG103" s="9">
        <f ca="1">SUM($D102:AG102)</f>
        <v>60</v>
      </c>
      <c r="AH103" s="15"/>
    </row>
    <row r="104" spans="2:35">
      <c r="B104" s="14"/>
      <c r="C104" s="8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15"/>
    </row>
    <row r="105" spans="2:35" ht="18">
      <c r="B105" s="14"/>
      <c r="C105" s="25" t="s">
        <v>59</v>
      </c>
      <c r="D105" s="24">
        <f ca="1">D61-D102</f>
        <v>110</v>
      </c>
      <c r="E105" s="24">
        <f t="shared" ref="E105:AG105" ca="1" si="48">E61-E102</f>
        <v>-20</v>
      </c>
      <c r="F105" s="24">
        <f t="shared" ca="1" si="48"/>
        <v>-150</v>
      </c>
      <c r="G105" s="24">
        <f t="shared" ca="1" si="48"/>
        <v>-100</v>
      </c>
      <c r="H105" s="24">
        <f t="shared" ca="1" si="48"/>
        <v>0</v>
      </c>
      <c r="I105" s="24">
        <f t="shared" ca="1" si="48"/>
        <v>200</v>
      </c>
      <c r="J105" s="24">
        <f t="shared" ca="1" si="48"/>
        <v>20</v>
      </c>
      <c r="K105" s="24">
        <f t="shared" ca="1" si="48"/>
        <v>30</v>
      </c>
      <c r="L105" s="24">
        <f t="shared" ca="1" si="48"/>
        <v>30</v>
      </c>
      <c r="M105" s="24">
        <f t="shared" ca="1" si="48"/>
        <v>30</v>
      </c>
      <c r="N105" s="24">
        <f t="shared" ca="1" si="48"/>
        <v>30</v>
      </c>
      <c r="O105" s="24">
        <f t="shared" ca="1" si="48"/>
        <v>30</v>
      </c>
      <c r="P105" s="24">
        <f t="shared" ca="1" si="48"/>
        <v>30</v>
      </c>
      <c r="Q105" s="24">
        <f t="shared" ca="1" si="48"/>
        <v>30</v>
      </c>
      <c r="R105" s="24">
        <f t="shared" ca="1" si="48"/>
        <v>30</v>
      </c>
      <c r="S105" s="24">
        <f t="shared" ca="1" si="48"/>
        <v>30</v>
      </c>
      <c r="T105" s="24">
        <f t="shared" ca="1" si="48"/>
        <v>30</v>
      </c>
      <c r="U105" s="24">
        <f t="shared" ca="1" si="48"/>
        <v>30</v>
      </c>
      <c r="V105" s="24">
        <f t="shared" ca="1" si="48"/>
        <v>30</v>
      </c>
      <c r="W105" s="24">
        <f t="shared" ca="1" si="48"/>
        <v>30</v>
      </c>
      <c r="X105" s="24">
        <f t="shared" ca="1" si="48"/>
        <v>30</v>
      </c>
      <c r="Y105" s="24">
        <f t="shared" ca="1" si="48"/>
        <v>30</v>
      </c>
      <c r="Z105" s="24">
        <f t="shared" ca="1" si="48"/>
        <v>30</v>
      </c>
      <c r="AA105" s="24">
        <f t="shared" ca="1" si="48"/>
        <v>30</v>
      </c>
      <c r="AB105" s="24">
        <f t="shared" ca="1" si="48"/>
        <v>30</v>
      </c>
      <c r="AC105" s="24">
        <f t="shared" ca="1" si="48"/>
        <v>30</v>
      </c>
      <c r="AD105" s="24">
        <f t="shared" ca="1" si="48"/>
        <v>30</v>
      </c>
      <c r="AE105" s="24">
        <f t="shared" ca="1" si="48"/>
        <v>30</v>
      </c>
      <c r="AF105" s="24">
        <f t="shared" ca="1" si="48"/>
        <v>30</v>
      </c>
      <c r="AG105" s="24">
        <f t="shared" ca="1" si="48"/>
        <v>30</v>
      </c>
      <c r="AH105" s="15"/>
    </row>
    <row r="106" spans="2:35">
      <c r="B106" s="14"/>
      <c r="C106" s="8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15"/>
    </row>
    <row r="107" spans="2:35" ht="18">
      <c r="B107" s="14"/>
      <c r="C107" s="25" t="s">
        <v>60</v>
      </c>
      <c r="D107" s="24">
        <f ca="1">D103+D87</f>
        <v>-110</v>
      </c>
      <c r="E107" s="24">
        <f t="shared" ref="E107:AG107" ca="1" si="49">E103+E87</f>
        <v>-90</v>
      </c>
      <c r="F107" s="24">
        <f t="shared" ca="1" si="49"/>
        <v>-20</v>
      </c>
      <c r="G107" s="24">
        <f t="shared" ca="1" si="49"/>
        <v>2</v>
      </c>
      <c r="H107" s="24">
        <f t="shared" ca="1" si="49"/>
        <v>-106</v>
      </c>
      <c r="I107" s="24">
        <f t="shared" ca="1" si="49"/>
        <v>-244</v>
      </c>
      <c r="J107" s="24">
        <f t="shared" ca="1" si="49"/>
        <v>-212</v>
      </c>
      <c r="K107" s="24">
        <f t="shared" ca="1" si="49"/>
        <v>-190</v>
      </c>
      <c r="L107" s="24">
        <f t="shared" ca="1" si="49"/>
        <v>-168</v>
      </c>
      <c r="M107" s="24">
        <f t="shared" ca="1" si="49"/>
        <v>-146</v>
      </c>
      <c r="N107" s="24">
        <f t="shared" ca="1" si="49"/>
        <v>-124</v>
      </c>
      <c r="O107" s="24">
        <f t="shared" ca="1" si="49"/>
        <v>-102</v>
      </c>
      <c r="P107" s="24">
        <f t="shared" ca="1" si="49"/>
        <v>-80</v>
      </c>
      <c r="Q107" s="24">
        <f t="shared" ca="1" si="49"/>
        <v>-58</v>
      </c>
      <c r="R107" s="24">
        <f t="shared" ca="1" si="49"/>
        <v>-36</v>
      </c>
      <c r="S107" s="24">
        <f t="shared" ca="1" si="49"/>
        <v>-14</v>
      </c>
      <c r="T107" s="24">
        <f t="shared" ca="1" si="49"/>
        <v>8</v>
      </c>
      <c r="U107" s="24">
        <f t="shared" ca="1" si="49"/>
        <v>30</v>
      </c>
      <c r="V107" s="24">
        <f t="shared" ca="1" si="49"/>
        <v>52</v>
      </c>
      <c r="W107" s="24">
        <f t="shared" ca="1" si="49"/>
        <v>74</v>
      </c>
      <c r="X107" s="24">
        <f t="shared" ca="1" si="49"/>
        <v>96</v>
      </c>
      <c r="Y107" s="24">
        <f t="shared" ca="1" si="49"/>
        <v>118</v>
      </c>
      <c r="Z107" s="24">
        <f t="shared" ca="1" si="49"/>
        <v>140</v>
      </c>
      <c r="AA107" s="24">
        <f t="shared" ca="1" si="49"/>
        <v>162</v>
      </c>
      <c r="AB107" s="24">
        <f t="shared" ca="1" si="49"/>
        <v>184</v>
      </c>
      <c r="AC107" s="24">
        <f t="shared" ca="1" si="49"/>
        <v>206</v>
      </c>
      <c r="AD107" s="24">
        <f t="shared" ca="1" si="49"/>
        <v>228</v>
      </c>
      <c r="AE107" s="24">
        <f t="shared" ca="1" si="49"/>
        <v>250</v>
      </c>
      <c r="AF107" s="24">
        <f t="shared" ca="1" si="49"/>
        <v>272</v>
      </c>
      <c r="AG107" s="24">
        <f t="shared" ca="1" si="49"/>
        <v>294</v>
      </c>
      <c r="AH107" s="15"/>
    </row>
    <row r="108" spans="2:35" ht="15" thickBot="1">
      <c r="B108" s="16"/>
      <c r="C108" s="17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18"/>
    </row>
    <row r="110" spans="2:35">
      <c r="C110" s="6" t="s">
        <v>105</v>
      </c>
      <c r="D110" s="1">
        <f>D53+D59</f>
        <v>50</v>
      </c>
      <c r="E110" s="1">
        <f t="shared" ref="E110:G110" si="50">E53+E59</f>
        <v>120</v>
      </c>
      <c r="F110" s="1">
        <f t="shared" si="50"/>
        <v>210</v>
      </c>
      <c r="G110" s="1">
        <f t="shared" si="50"/>
        <v>210</v>
      </c>
      <c r="H110" s="1">
        <f t="shared" ref="H110:AG110" si="51">H53+H59</f>
        <v>210</v>
      </c>
      <c r="I110" s="1">
        <f t="shared" si="51"/>
        <v>210</v>
      </c>
      <c r="J110" s="1">
        <f t="shared" si="51"/>
        <v>210</v>
      </c>
      <c r="K110" s="1">
        <f t="shared" si="51"/>
        <v>210</v>
      </c>
      <c r="L110" s="1">
        <f t="shared" si="51"/>
        <v>210</v>
      </c>
      <c r="M110" s="1">
        <f t="shared" si="51"/>
        <v>210</v>
      </c>
      <c r="N110" s="1">
        <f t="shared" si="51"/>
        <v>210</v>
      </c>
      <c r="O110" s="1">
        <f t="shared" si="51"/>
        <v>210</v>
      </c>
      <c r="P110" s="1">
        <f t="shared" si="51"/>
        <v>210</v>
      </c>
      <c r="Q110" s="1">
        <f t="shared" si="51"/>
        <v>210</v>
      </c>
      <c r="R110" s="1">
        <f t="shared" si="51"/>
        <v>210</v>
      </c>
      <c r="S110" s="1">
        <f t="shared" si="51"/>
        <v>210</v>
      </c>
      <c r="T110" s="1">
        <f t="shared" si="51"/>
        <v>210</v>
      </c>
      <c r="U110" s="1">
        <f t="shared" si="51"/>
        <v>210</v>
      </c>
      <c r="V110" s="1">
        <f t="shared" si="51"/>
        <v>210</v>
      </c>
      <c r="W110" s="1">
        <f t="shared" si="51"/>
        <v>210</v>
      </c>
      <c r="X110" s="1">
        <f t="shared" si="51"/>
        <v>210</v>
      </c>
      <c r="Y110" s="1">
        <f t="shared" si="51"/>
        <v>210</v>
      </c>
      <c r="Z110" s="1">
        <f t="shared" si="51"/>
        <v>210</v>
      </c>
      <c r="AA110" s="1">
        <f t="shared" si="51"/>
        <v>210</v>
      </c>
      <c r="AB110" s="1">
        <f t="shared" si="51"/>
        <v>210</v>
      </c>
      <c r="AC110" s="1">
        <f t="shared" si="51"/>
        <v>210</v>
      </c>
      <c r="AD110" s="1">
        <f t="shared" si="51"/>
        <v>210</v>
      </c>
      <c r="AE110" s="1">
        <f t="shared" si="51"/>
        <v>210</v>
      </c>
      <c r="AF110" s="1">
        <f t="shared" si="51"/>
        <v>210</v>
      </c>
      <c r="AG110" s="1">
        <f t="shared" si="51"/>
        <v>210</v>
      </c>
    </row>
    <row r="111" spans="2:35">
      <c r="C111" s="6" t="s">
        <v>100</v>
      </c>
      <c r="D111" s="1">
        <f>D49*(1+taux_TVA)</f>
        <v>0</v>
      </c>
      <c r="E111" s="1">
        <f>E49*(1+taux_TVA)</f>
        <v>0</v>
      </c>
      <c r="F111" s="1">
        <f>F49*(1+taux_TVA)</f>
        <v>0</v>
      </c>
      <c r="G111" s="1">
        <f>G49*(1+taux_TVA)</f>
        <v>180</v>
      </c>
      <c r="H111" s="1">
        <f>H49*(1+taux_TVA)*2</f>
        <v>360</v>
      </c>
      <c r="I111" s="1">
        <f>I49*(1+taux_TVA)*2</f>
        <v>360</v>
      </c>
      <c r="J111" s="1">
        <f>J49*(1+taux_TVA)*2</f>
        <v>360</v>
      </c>
      <c r="K111" s="1">
        <f>K49*(1+taux_TVA)*2</f>
        <v>360</v>
      </c>
      <c r="L111" s="1">
        <f>L49*(1+taux_TVA)*2</f>
        <v>360</v>
      </c>
      <c r="M111" s="1">
        <f>M49*(1+taux_TVA)*2</f>
        <v>360</v>
      </c>
      <c r="N111" s="1">
        <f>N49*(1+taux_TVA)*2</f>
        <v>360</v>
      </c>
      <c r="O111" s="1">
        <f>O49*(1+taux_TVA)*2</f>
        <v>360</v>
      </c>
      <c r="P111" s="1">
        <f>P49*(1+taux_TVA)*2</f>
        <v>360</v>
      </c>
      <c r="Q111" s="1">
        <f>Q49*(1+taux_TVA)*2</f>
        <v>360</v>
      </c>
      <c r="R111" s="1">
        <f>R49*(1+taux_TVA)*2</f>
        <v>360</v>
      </c>
      <c r="S111" s="1">
        <f>S49*(1+taux_TVA)*2</f>
        <v>360</v>
      </c>
      <c r="T111" s="1">
        <f>T49*(1+taux_TVA)*2</f>
        <v>360</v>
      </c>
      <c r="U111" s="1">
        <f>U49*(1+taux_TVA)*2</f>
        <v>360</v>
      </c>
      <c r="V111" s="1">
        <f>V49*(1+taux_TVA)*2</f>
        <v>360</v>
      </c>
      <c r="W111" s="1">
        <f>W49*(1+taux_TVA)*2</f>
        <v>360</v>
      </c>
      <c r="X111" s="1">
        <f>X49*(1+taux_TVA)*2</f>
        <v>360</v>
      </c>
      <c r="Y111" s="1">
        <f>Y49*(1+taux_TVA)*2</f>
        <v>360</v>
      </c>
      <c r="Z111" s="1">
        <f>Z49*(1+taux_TVA)*2</f>
        <v>360</v>
      </c>
      <c r="AA111" s="1">
        <f>AA49*(1+taux_TVA)*2</f>
        <v>360</v>
      </c>
      <c r="AB111" s="1">
        <f>AB49*(1+taux_TVA)*2</f>
        <v>360</v>
      </c>
      <c r="AC111" s="1">
        <f>AC49*(1+taux_TVA)*2</f>
        <v>360</v>
      </c>
      <c r="AD111" s="1">
        <f>AD49*(1+taux_TVA)*2</f>
        <v>360</v>
      </c>
      <c r="AE111" s="1">
        <f>AE49*(1+taux_TVA)*2</f>
        <v>360</v>
      </c>
      <c r="AF111" s="1">
        <f>AF49*(1+taux_TVA)*2</f>
        <v>360</v>
      </c>
      <c r="AG111" s="1">
        <f>AG49*(1+taux_TVA)*2</f>
        <v>360</v>
      </c>
    </row>
    <row r="112" spans="2:35">
      <c r="C112" s="6" t="s">
        <v>102</v>
      </c>
      <c r="D112" s="45">
        <v>10</v>
      </c>
      <c r="E112" s="45">
        <v>20</v>
      </c>
      <c r="F112" s="45">
        <v>30</v>
      </c>
      <c r="G112" s="1">
        <f>G75</f>
        <v>10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I112" t="s">
        <v>106</v>
      </c>
    </row>
    <row r="113" spans="3:35">
      <c r="C113" s="6" t="s">
        <v>103</v>
      </c>
      <c r="D113" s="1">
        <f>D46*(1+taux_TVA)</f>
        <v>60</v>
      </c>
      <c r="E113" s="1">
        <f>E46*(1+taux_TVA)*2</f>
        <v>120</v>
      </c>
      <c r="F113" s="1">
        <f>F46*(1+taux_TVA)*2</f>
        <v>120</v>
      </c>
      <c r="G113" s="1">
        <f>G46*(1+taux_TVA)*2</f>
        <v>120</v>
      </c>
      <c r="H113" s="1">
        <f>H46*(1+taux_TVA)*2</f>
        <v>120</v>
      </c>
      <c r="I113" s="1">
        <f>I46*(1+taux_TVA)*2</f>
        <v>120</v>
      </c>
      <c r="J113" s="1">
        <f>J46*(1+taux_TVA)*2</f>
        <v>120</v>
      </c>
      <c r="K113" s="1">
        <f>K46*(1+taux_TVA)*2</f>
        <v>120</v>
      </c>
      <c r="L113" s="1">
        <f>L46*(1+taux_TVA)*2</f>
        <v>120</v>
      </c>
      <c r="M113" s="1">
        <f>M46*(1+taux_TVA)*2</f>
        <v>120</v>
      </c>
      <c r="N113" s="1">
        <f>N46*(1+taux_TVA)*2</f>
        <v>120</v>
      </c>
      <c r="O113" s="1">
        <f>O46*(1+taux_TVA)*2</f>
        <v>120</v>
      </c>
      <c r="P113" s="1">
        <f>P46*(1+taux_TVA)*2</f>
        <v>120</v>
      </c>
      <c r="Q113" s="1">
        <f>Q46*(1+taux_TVA)*2</f>
        <v>120</v>
      </c>
      <c r="R113" s="1">
        <f>R46*(1+taux_TVA)*2</f>
        <v>120</v>
      </c>
      <c r="S113" s="1">
        <f>S46*(1+taux_TVA)*2</f>
        <v>120</v>
      </c>
      <c r="T113" s="1">
        <f>T46*(1+taux_TVA)*2</f>
        <v>120</v>
      </c>
      <c r="U113" s="1">
        <f>U46*(1+taux_TVA)*2</f>
        <v>120</v>
      </c>
      <c r="V113" s="1">
        <f>V46*(1+taux_TVA)*2</f>
        <v>120</v>
      </c>
      <c r="W113" s="1">
        <f>W46*(1+taux_TVA)*2</f>
        <v>120</v>
      </c>
      <c r="X113" s="1">
        <f>X46*(1+taux_TVA)*2</f>
        <v>120</v>
      </c>
      <c r="Y113" s="1">
        <f>Y46*(1+taux_TVA)*2</f>
        <v>120</v>
      </c>
      <c r="Z113" s="1">
        <f>Z46*(1+taux_TVA)*2</f>
        <v>120</v>
      </c>
      <c r="AA113" s="1">
        <f>AA46*(1+taux_TVA)*2</f>
        <v>120</v>
      </c>
      <c r="AB113" s="1">
        <f>AB46*(1+taux_TVA)*2</f>
        <v>120</v>
      </c>
      <c r="AC113" s="1">
        <f>AC46*(1+taux_TVA)*2</f>
        <v>120</v>
      </c>
      <c r="AD113" s="1">
        <f>AD46*(1+taux_TVA)*2</f>
        <v>120</v>
      </c>
      <c r="AE113" s="1">
        <f>AE46*(1+taux_TVA)*2</f>
        <v>120</v>
      </c>
      <c r="AF113" s="1">
        <f>AF46*(1+taux_TVA)*2</f>
        <v>120</v>
      </c>
      <c r="AG113" s="1">
        <f>AG46*(1+taux_TVA)*2</f>
        <v>120</v>
      </c>
      <c r="AI113" t="s">
        <v>107</v>
      </c>
    </row>
    <row r="114" spans="3:35">
      <c r="C114" s="6" t="s">
        <v>104</v>
      </c>
      <c r="D114" s="1">
        <v>0</v>
      </c>
      <c r="E114" s="1">
        <v>0</v>
      </c>
      <c r="F114" s="1">
        <v>0</v>
      </c>
      <c r="G114" s="1">
        <v>0</v>
      </c>
      <c r="H114" s="1">
        <v>10</v>
      </c>
      <c r="I114" s="1">
        <v>20</v>
      </c>
      <c r="J114" s="1">
        <v>20</v>
      </c>
      <c r="K114" s="1">
        <v>20</v>
      </c>
      <c r="L114" s="1">
        <v>20</v>
      </c>
      <c r="M114" s="1">
        <v>20</v>
      </c>
      <c r="N114" s="1">
        <v>20</v>
      </c>
      <c r="O114" s="1">
        <v>20</v>
      </c>
      <c r="P114" s="1">
        <v>20</v>
      </c>
      <c r="Q114" s="1">
        <v>20</v>
      </c>
      <c r="R114" s="1">
        <v>20</v>
      </c>
      <c r="S114" s="1">
        <v>20</v>
      </c>
      <c r="T114" s="1">
        <v>20</v>
      </c>
      <c r="U114" s="1">
        <v>20</v>
      </c>
      <c r="V114" s="1">
        <v>20</v>
      </c>
      <c r="W114" s="1">
        <v>20</v>
      </c>
      <c r="X114" s="1">
        <v>20</v>
      </c>
      <c r="Y114" s="1">
        <v>20</v>
      </c>
      <c r="Z114" s="1">
        <v>20</v>
      </c>
      <c r="AA114" s="1">
        <v>20</v>
      </c>
      <c r="AB114" s="1">
        <v>20</v>
      </c>
      <c r="AC114" s="1">
        <v>20</v>
      </c>
      <c r="AD114" s="1">
        <v>20</v>
      </c>
      <c r="AE114" s="1">
        <v>20</v>
      </c>
      <c r="AF114" s="1">
        <v>20</v>
      </c>
      <c r="AG114" s="1">
        <v>20</v>
      </c>
    </row>
    <row r="115" spans="3:35">
      <c r="C115" s="6" t="s">
        <v>54</v>
      </c>
      <c r="D115" s="1">
        <f>D47+D48</f>
        <v>0</v>
      </c>
      <c r="E115" s="1">
        <f t="shared" ref="E115:AG115" si="52">E47+E48</f>
        <v>20</v>
      </c>
      <c r="F115" s="1">
        <f t="shared" si="52"/>
        <v>40</v>
      </c>
      <c r="G115" s="1">
        <f t="shared" si="52"/>
        <v>70</v>
      </c>
      <c r="H115" s="1">
        <f t="shared" si="52"/>
        <v>70</v>
      </c>
      <c r="I115" s="1">
        <f t="shared" si="52"/>
        <v>70</v>
      </c>
      <c r="J115" s="1">
        <f t="shared" si="52"/>
        <v>70</v>
      </c>
      <c r="K115" s="1">
        <f t="shared" si="52"/>
        <v>70</v>
      </c>
      <c r="L115" s="1">
        <f t="shared" si="52"/>
        <v>70</v>
      </c>
      <c r="M115" s="1">
        <f t="shared" si="52"/>
        <v>70</v>
      </c>
      <c r="N115" s="1">
        <f t="shared" si="52"/>
        <v>70</v>
      </c>
      <c r="O115" s="1">
        <f t="shared" si="52"/>
        <v>70</v>
      </c>
      <c r="P115" s="1">
        <f t="shared" si="52"/>
        <v>70</v>
      </c>
      <c r="Q115" s="1">
        <f t="shared" si="52"/>
        <v>70</v>
      </c>
      <c r="R115" s="1">
        <f t="shared" si="52"/>
        <v>70</v>
      </c>
      <c r="S115" s="1">
        <f t="shared" si="52"/>
        <v>70</v>
      </c>
      <c r="T115" s="1">
        <f t="shared" si="52"/>
        <v>70</v>
      </c>
      <c r="U115" s="1">
        <f t="shared" si="52"/>
        <v>70</v>
      </c>
      <c r="V115" s="1">
        <f t="shared" si="52"/>
        <v>70</v>
      </c>
      <c r="W115" s="1">
        <f t="shared" si="52"/>
        <v>70</v>
      </c>
      <c r="X115" s="1">
        <f t="shared" si="52"/>
        <v>70</v>
      </c>
      <c r="Y115" s="1">
        <f t="shared" si="52"/>
        <v>70</v>
      </c>
      <c r="Z115" s="1">
        <f t="shared" si="52"/>
        <v>70</v>
      </c>
      <c r="AA115" s="1">
        <f t="shared" si="52"/>
        <v>70</v>
      </c>
      <c r="AB115" s="1">
        <f t="shared" si="52"/>
        <v>70</v>
      </c>
      <c r="AC115" s="1">
        <f t="shared" si="52"/>
        <v>70</v>
      </c>
      <c r="AD115" s="1">
        <f t="shared" si="52"/>
        <v>70</v>
      </c>
      <c r="AE115" s="1">
        <f t="shared" si="52"/>
        <v>70</v>
      </c>
      <c r="AF115" s="1">
        <f t="shared" si="52"/>
        <v>70</v>
      </c>
      <c r="AG115" s="1">
        <f t="shared" si="52"/>
        <v>70</v>
      </c>
    </row>
    <row r="117" spans="3:35">
      <c r="C117" s="6" t="s">
        <v>47</v>
      </c>
      <c r="D117" s="1">
        <f>D110+D111+D112-D113-D114-D115</f>
        <v>0</v>
      </c>
      <c r="E117" s="1">
        <f t="shared" ref="E117:G117" si="53">E110+E111+E112-E113-E114-E115</f>
        <v>0</v>
      </c>
      <c r="F117" s="1">
        <f t="shared" si="53"/>
        <v>80</v>
      </c>
      <c r="G117" s="1">
        <f t="shared" si="53"/>
        <v>210</v>
      </c>
      <c r="H117" s="1">
        <f>H110+H111+H112-H113-H114-H115</f>
        <v>370</v>
      </c>
      <c r="I117" s="1">
        <f t="shared" ref="H117:AG117" si="54">I110+I111+I112-I113-I114-I115</f>
        <v>360</v>
      </c>
      <c r="J117" s="1">
        <f t="shared" si="54"/>
        <v>360</v>
      </c>
      <c r="K117" s="1">
        <f t="shared" si="54"/>
        <v>360</v>
      </c>
      <c r="L117" s="1">
        <f t="shared" si="54"/>
        <v>360</v>
      </c>
      <c r="M117" s="1">
        <f t="shared" si="54"/>
        <v>360</v>
      </c>
      <c r="N117" s="1">
        <f t="shared" si="54"/>
        <v>360</v>
      </c>
      <c r="O117" s="1">
        <f t="shared" si="54"/>
        <v>360</v>
      </c>
      <c r="P117" s="1">
        <f t="shared" si="54"/>
        <v>360</v>
      </c>
      <c r="Q117" s="1">
        <f t="shared" si="54"/>
        <v>360</v>
      </c>
      <c r="R117" s="1">
        <f t="shared" si="54"/>
        <v>360</v>
      </c>
      <c r="S117" s="1">
        <f t="shared" si="54"/>
        <v>360</v>
      </c>
      <c r="T117" s="1">
        <f t="shared" si="54"/>
        <v>360</v>
      </c>
      <c r="U117" s="1">
        <f t="shared" si="54"/>
        <v>360</v>
      </c>
      <c r="V117" s="1">
        <f t="shared" si="54"/>
        <v>360</v>
      </c>
      <c r="W117" s="1">
        <f t="shared" si="54"/>
        <v>360</v>
      </c>
      <c r="X117" s="1">
        <f t="shared" si="54"/>
        <v>360</v>
      </c>
      <c r="Y117" s="1">
        <f t="shared" si="54"/>
        <v>360</v>
      </c>
      <c r="Z117" s="1">
        <f t="shared" si="54"/>
        <v>360</v>
      </c>
      <c r="AA117" s="1">
        <f t="shared" si="54"/>
        <v>360</v>
      </c>
      <c r="AB117" s="1">
        <f t="shared" si="54"/>
        <v>360</v>
      </c>
      <c r="AC117" s="1">
        <f t="shared" si="54"/>
        <v>360</v>
      </c>
      <c r="AD117" s="1">
        <f t="shared" si="54"/>
        <v>360</v>
      </c>
      <c r="AE117" s="1">
        <f t="shared" si="54"/>
        <v>360</v>
      </c>
      <c r="AF117" s="1">
        <f t="shared" si="54"/>
        <v>360</v>
      </c>
      <c r="AG117" s="1">
        <f t="shared" si="54"/>
        <v>360</v>
      </c>
    </row>
    <row r="120" spans="3:35">
      <c r="C120" s="6" t="s">
        <v>108</v>
      </c>
    </row>
  </sheetData>
  <mergeCells count="1">
    <mergeCell ref="C4:AG4"/>
  </mergeCells>
  <conditionalFormatting sqref="D9:AG38">
    <cfRule type="cellIs" dxfId="2" priority="1" operator="equal">
      <formula>l_comm</formula>
    </cfRule>
    <cfRule type="cellIs" dxfId="1" priority="2" operator="equal">
      <formula>l_prod</formula>
    </cfRule>
    <cfRule type="cellIs" dxfId="0" priority="3" operator="equal">
      <formula>l_appro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26</vt:i4>
      </vt:variant>
    </vt:vector>
  </HeadingPairs>
  <TitlesOfParts>
    <vt:vector size="29" baseType="lpstr">
      <vt:lpstr>Parametres</vt:lpstr>
      <vt:lpstr>Modele</vt:lpstr>
      <vt:lpstr>Graph</vt:lpstr>
      <vt:lpstr>chiffre_affaire</vt:lpstr>
      <vt:lpstr>chiffre_affaire_par_mois</vt:lpstr>
      <vt:lpstr>cout_achat_MP</vt:lpstr>
      <vt:lpstr>cout_achat_MP_par_mois</vt:lpstr>
      <vt:lpstr>cout_comm</vt:lpstr>
      <vt:lpstr>cout_comm_par_mois</vt:lpstr>
      <vt:lpstr>cout_prod</vt:lpstr>
      <vt:lpstr>cout_prod_par_mois</vt:lpstr>
      <vt:lpstr>DADP_par_mois</vt:lpstr>
      <vt:lpstr>debut</vt:lpstr>
      <vt:lpstr>delais_client</vt:lpstr>
      <vt:lpstr>delais_comm</vt:lpstr>
      <vt:lpstr>delais_fournisseur</vt:lpstr>
      <vt:lpstr>delais_prod</vt:lpstr>
      <vt:lpstr>duree_appro</vt:lpstr>
      <vt:lpstr>duree_comm</vt:lpstr>
      <vt:lpstr>duree_prod</vt:lpstr>
      <vt:lpstr>l_appro</vt:lpstr>
      <vt:lpstr>l_comm</vt:lpstr>
      <vt:lpstr>l_prod</vt:lpstr>
      <vt:lpstr>stock_init_EC</vt:lpstr>
      <vt:lpstr>stock_init_MP</vt:lpstr>
      <vt:lpstr>stock_init_PF</vt:lpstr>
      <vt:lpstr>taux_IS</vt:lpstr>
      <vt:lpstr>taux_TVA</vt:lpstr>
      <vt:lpstr>Modele!Zone_d_impression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</dc:creator>
  <cp:lastModifiedBy>elafritm</cp:lastModifiedBy>
  <cp:lastPrinted>2016-03-10T23:35:05Z</cp:lastPrinted>
  <dcterms:created xsi:type="dcterms:W3CDTF">2016-03-10T23:21:43Z</dcterms:created>
  <dcterms:modified xsi:type="dcterms:W3CDTF">2016-04-06T19:22:00Z</dcterms:modified>
</cp:coreProperties>
</file>